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<sst xmlns="http://schemas.openxmlformats.org/spreadsheetml/2006/main" count="1093" uniqueCount="1093">
  <si>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</si>
  <si>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</si>
  <si>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</si>
  <si>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</si>
  <si>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</si>
  <si>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</si>
  <si>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</si>
  <si>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</si>
  <si>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</si>
  <si>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</si>
  <si>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</si>
  <si>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</si>
  <si>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</si>
  <si>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</si>
  <si>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</si>
  <si>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</si>
  <si>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</si>
  <si>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</si>
  <si>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</si>
  <si>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</si>
  <si>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</si>
  <si>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</si>
  <si>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</si>
  <si>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</si>
  <si>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</si>
  <si>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</si>
  <si>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</si>
  <si>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</si>
  <si>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</si>
  <si>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</si>
  <si>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</si>
  <si>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</si>
  <si>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</si>
  <si>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</si>
  <si>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</si>
  <si>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</si>
  <si>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</si>
  <si>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</si>
  <si>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</si>
  <si>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</si>
  <si>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</si>
  <si>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</si>
  <si>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</si>
  <si>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</si>
  <si>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</si>
  <si>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</si>
  <si>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</si>
  <si>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</si>
  <si>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</si>
  <si>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</si>
  <si>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</si>
  <si>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</si>
  <si>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</si>
  <si>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</si>
  <si>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</si>
  <si>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</si>
  <si>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</si>
  <si>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</si>
  <si>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</si>
  <si>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</si>
  <si>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</si>
  <si>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</si>
  <si>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</si>
  <si>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</si>
  <si>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</si>
  <si>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</si>
  <si>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</si>
  <si>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</si>
  <si>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</si>
  <si>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</si>
  <si>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</si>
  <si>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</si>
  <si>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</si>
  <si>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</si>
  <si>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</si>
  <si>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</si>
  <si>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</si>
  <si>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</si>
  <si>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</si>
  <si>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</si>
  <si>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</si>
  <si>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</si>
  <si>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</si>
  <si>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</si>
  <si>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</si>
  <si>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</si>
  <si>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</si>
  <si>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</si>
  <si>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</si>
  <si>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</si>
  <si>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</si>
  <si>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</si>
  <si>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</si>
  <si>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</si>
  <si>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</si>
  <si>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</si>
  <si>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</si>
  <si>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</si>
  <si>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</si>
  <si>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</si>
  <si>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</si>
  <si>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</si>
  <si>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</si>
  <si>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</si>
  <si>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</si>
  <si>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</si>
  <si>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</si>
  <si>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</si>
  <si>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</si>
  <si>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</si>
  <si>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</si>
  <si>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</si>
  <si>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</si>
  <si>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</si>
  <si>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</si>
  <si>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</si>
  <si>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</si>
  <si>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</si>
  <si>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</si>
  <si>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</si>
  <si>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</si>
  <si>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</si>
  <si>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</si>
  <si>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</si>
  <si>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</si>
  <si>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</si>
  <si>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</si>
  <si>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</si>
  <si>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</si>
  <si>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</si>
  <si>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</si>
  <si>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</si>
  <si>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</si>
  <si>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</si>
  <si>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</si>
  <si>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</si>
  <si>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</si>
  <si>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</si>
  <si>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</si>
  <si>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</si>
  <si>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</si>
  <si>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</si>
  <si>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</si>
  <si>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</si>
  <si>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</si>
  <si>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</si>
  <si>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</si>
  <si>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</si>
  <si>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</si>
  <si>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</si>
  <si>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</si>
  <si>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</si>
  <si>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</si>
  <si>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</si>
  <si>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</si>
  <si>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</si>
  <si>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</si>
  <si>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</si>
  <si>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</si>
  <si>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</si>
  <si>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</si>
  <si>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</si>
  <si>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</si>
  <si>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</si>
  <si>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</si>
  <si>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</si>
  <si>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</si>
  <si>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</si>
  <si>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</si>
  <si>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</si>
  <si>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</si>
  <si>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</si>
  <si>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</si>
  <si>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</si>
  <si>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</si>
  <si>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</si>
  <si>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</si>
  <si>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</si>
  <si>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</si>
  <si>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</si>
  <si>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</si>
  <si>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</si>
  <si>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</si>
  <si>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</si>
  <si>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</si>
  <si>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</si>
  <si>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</si>
  <si>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</si>
  <si>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</si>
  <si>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</si>
  <si>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</si>
  <si>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</si>
  <si>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</si>
  <si>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</si>
  <si>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</si>
  <si>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</si>
  <si>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</si>
  <si>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</si>
  <si>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</si>
  <si>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</si>
  <si>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</si>
  <si>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</si>
  <si>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</si>
  <si>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</si>
  <si>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</si>
  <si>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</si>
  <si>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</si>
  <si>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</si>
  <si>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</si>
  <si>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</si>
  <si>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</si>
  <si>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</si>
  <si>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</si>
  <si>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</si>
  <si>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</si>
  <si>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</si>
  <si>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</si>
  <si>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</si>
  <si>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</si>
  <si>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</si>
  <si>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</si>
  <si>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</si>
  <si>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</si>
  <si>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</si>
  <si>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</si>
  <si>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</si>
  <si>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</si>
  <si>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</si>
  <si>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</si>
  <si>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</si>
  <si>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</si>
  <si>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</si>
  <si>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</si>
  <si>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</si>
  <si>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</si>
  <si>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</si>
  <si>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</si>
  <si>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</si>
  <si>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</si>
  <si>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</si>
  <si>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</si>
  <si>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</si>
  <si>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</si>
  <si>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</si>
  <si>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</si>
  <si>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</si>
  <si>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</si>
  <si>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</si>
  <si>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</si>
  <si>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</si>
  <si>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</si>
  <si>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</si>
  <si>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</si>
  <si>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</si>
  <si>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</si>
  <si>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</si>
  <si>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</si>
  <si>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</si>
  <si>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</si>
  <si>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</si>
  <si>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</si>
  <si>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</si>
  <si>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</si>
  <si>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</si>
  <si>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</si>
  <si>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</si>
  <si>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</si>
  <si>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</si>
  <si>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</si>
  <si>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</si>
  <si>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</si>
  <si>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</si>
  <si>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</si>
  <si>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</si>
  <si>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</si>
  <si>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</si>
  <si>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</si>
  <si>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</si>
  <si>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</si>
  <si>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</si>
  <si>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</si>
  <si>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</si>
  <si>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</si>
  <si>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</si>
  <si>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</si>
  <si>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</si>
  <si>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</si>
  <si>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</si>
  <si>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</si>
  <si>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</si>
  <si>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</si>
  <si>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</si>
  <si>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</si>
  <si>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</si>
  <si>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</si>
  <si>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</si>
  <si>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</si>
  <si>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</si>
  <si>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</si>
  <si>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</si>
  <si>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</si>
  <si>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</si>
  <si>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</si>
  <si>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</si>
  <si>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</si>
  <si>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</si>
  <si>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</si>
  <si>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</si>
  <si>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</si>
  <si>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</si>
  <si>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</si>
  <si>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</si>
  <si>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</si>
  <si>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</si>
  <si>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</si>
  <si>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</si>
  <si>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</si>
  <si>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</si>
  <si>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</si>
  <si>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</si>
  <si>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</si>
  <si>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</si>
  <si>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</si>
  <si>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</si>
  <si>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</si>
  <si>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</si>
  <si>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</si>
  <si>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</si>
  <si>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</si>
  <si>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</si>
  <si>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</si>
  <si>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</si>
  <si>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</si>
  <si>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</si>
  <si>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</si>
  <si>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</si>
  <si>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</si>
  <si>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</si>
  <si>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</si>
  <si>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</si>
  <si>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</si>
  <si>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</si>
  <si>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</si>
  <si>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</si>
  <si>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</si>
  <si>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</si>
  <si>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</si>
  <si>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</si>
  <si>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</si>
  <si>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</si>
  <si>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</si>
  <si>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</si>
  <si>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</si>
  <si>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</si>
  <si>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</si>
  <si>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</si>
  <si>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</si>
  <si>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</si>
  <si>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</si>
  <si>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</si>
  <si>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</si>
  <si>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</si>
  <si>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</si>
  <si>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</si>
  <si>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</si>
  <si>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</si>
  <si>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</si>
  <si>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</si>
  <si>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</si>
  <si>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</si>
  <si>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</si>
  <si>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</si>
  <si>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</si>
  <si>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</si>
  <si>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</si>
  <si>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</si>
  <si>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</si>
  <si>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</si>
  <si>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</si>
  <si>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</si>
  <si>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</si>
  <si>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</si>
  <si>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</si>
  <si>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</si>
  <si>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</si>
  <si>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</si>
  <si>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</si>
  <si>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</si>
  <si>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</si>
  <si>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</si>
  <si>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</si>
  <si>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</si>
  <si>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</si>
  <si>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</si>
  <si>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</si>
  <si>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</si>
  <si>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</si>
  <si>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</si>
  <si>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</si>
  <si>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</si>
  <si>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</si>
  <si>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</si>
  <si>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</si>
  <si>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</si>
  <si>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</si>
  <si>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</si>
  <si>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</si>
  <si>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</si>
  <si>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</si>
  <si>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</si>
  <si>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</si>
  <si>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</si>
  <si>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</si>
  <si>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</si>
  <si>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</si>
  <si>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</si>
  <si>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</si>
  <si>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</si>
  <si>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</si>
  <si>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</si>
  <si>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</si>
  <si>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</si>
  <si>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</si>
  <si>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</si>
  <si>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</si>
  <si>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</si>
  <si>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</si>
  <si>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</si>
  <si>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</si>
  <si>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</si>
  <si>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</si>
  <si>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</si>
  <si>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</si>
  <si>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</si>
  <si>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</si>
  <si>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</si>
  <si>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</si>
  <si>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</si>
  <si>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</si>
  <si>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</si>
  <si>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</si>
  <si>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</si>
  <si>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</si>
  <si>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</si>
  <si>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</si>
  <si>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</si>
  <si>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</si>
  <si>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</si>
  <si>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</si>
  <si>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</si>
  <si>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</si>
  <si>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</si>
  <si>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</si>
  <si>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</si>
  <si>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</si>
  <si>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</si>
  <si>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</si>
  <si>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</si>
  <si>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</si>
  <si>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</si>
  <si>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</si>
  <si>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</si>
  <si>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</si>
  <si>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</si>
  <si>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</si>
  <si>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</si>
  <si>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</si>
  <si>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</si>
  <si>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</si>
  <si>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</si>
  <si>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</si>
  <si>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</si>
  <si>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</si>
  <si>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</si>
  <si>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</si>
  <si>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</si>
  <si>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</si>
  <si>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</si>
  <si>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</si>
  <si>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</si>
  <si>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</si>
  <si>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</si>
  <si>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</si>
  <si>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</si>
  <si>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</si>
  <si>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</si>
  <si>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</si>
  <si>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</si>
  <si>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</si>
  <si>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</si>
  <si>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</si>
  <si>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</si>
  <si>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</si>
  <si>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</si>
  <si>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</si>
  <si>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</si>
  <si>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</si>
  <si>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</si>
  <si>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</si>
  <si>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</si>
  <si>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</si>
  <si>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</si>
  <si>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</si>
  <si>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</si>
  <si>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</si>
  <si>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</si>
  <si>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</si>
  <si>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</si>
  <si>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</si>
  <si>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</si>
  <si>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</si>
  <si>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</si>
  <si>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</si>
  <si>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</si>
  <si>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</si>
  <si>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</si>
  <si>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</si>
  <si>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</si>
  <si>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</si>
  <si>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</si>
  <si>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</si>
  <si>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</si>
  <si>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</si>
  <si>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</si>
  <si>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</si>
  <si>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</si>
  <si>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</si>
  <si>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</si>
  <si>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</si>
  <si>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</si>
  <si>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</si>
  <si>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</si>
  <si>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</si>
  <si>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</si>
  <si>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</si>
  <si>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</si>
  <si>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</si>
  <si>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</si>
  <si>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</si>
  <si>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</si>
  <si>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</si>
  <si>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</si>
  <si>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</si>
  <si>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</si>
  <si>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</si>
  <si>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</si>
  <si>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</si>
  <si>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</si>
  <si>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</si>
  <si>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</si>
  <si>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</si>
  <si>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</si>
  <si>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</si>
  <si>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</si>
  <si>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</si>
  <si>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</si>
  <si>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</si>
  <si>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</si>
  <si>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</si>
  <si>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</si>
  <si>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</si>
  <si>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</si>
  <si>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</si>
  <si>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</si>
  <si>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</si>
  <si>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</si>
  <si>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</si>
  <si>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</si>
  <si>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</si>
  <si>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</si>
  <si>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</si>
  <si>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</si>
  <si>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</si>
  <si>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</si>
  <si>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</si>
  <si>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</si>
  <si>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</si>
  <si>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</si>
  <si>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</si>
  <si>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</si>
  <si>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</si>
  <si>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</si>
  <si>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</si>
  <si>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</si>
  <si>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</si>
  <si>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</si>
  <si>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Apps1</t>
  </si>
  <si>
    <t/>
  </si>
  <si>
    <t>1.5 TB-2 TB</t>
  </si>
  <si>
    <t>5 to 6</t>
  </si>
  <si>
    <t>Between 3-5</t>
  </si>
  <si>
    <t>Between 1-2</t>
  </si>
  <si>
    <t>between 1,001 to 2,000</t>
  </si>
  <si>
    <t xml:space="preserve">Multi-Location </t>
  </si>
  <si>
    <t>It exists and is usable even if it is somewhat out of date</t>
  </si>
  <si>
    <t>Apps10</t>
  </si>
  <si>
    <t>1 TB- 1.5 TB</t>
  </si>
  <si>
    <t>Between 11-20</t>
  </si>
  <si>
    <t>Between 6-10</t>
  </si>
  <si>
    <t>less than 100</t>
  </si>
  <si>
    <t>Multi-Location, Language</t>
  </si>
  <si>
    <t>Only UI</t>
  </si>
  <si>
    <t>Apps2</t>
  </si>
  <si>
    <t>3 to 4</t>
  </si>
  <si>
    <t>Between 21-30</t>
  </si>
  <si>
    <t>Single Location</t>
  </si>
  <si>
    <t>Exist in segregated form but usable</t>
  </si>
  <si>
    <t>Apps3</t>
  </si>
  <si>
    <t xml:space="preserve">Not accessed directly </t>
  </si>
  <si>
    <t>UI+ Data- single-byte</t>
  </si>
  <si>
    <t>Apps4</t>
  </si>
  <si>
    <t>It exists and is up to date</t>
  </si>
  <si>
    <t>Apps5</t>
  </si>
  <si>
    <t>UI+ Data- multi-byte</t>
  </si>
  <si>
    <t>It exist but no Error Database</t>
  </si>
  <si>
    <t>Apps6</t>
  </si>
  <si>
    <t>750 GB-1 TB</t>
  </si>
  <si>
    <t>Apps7</t>
  </si>
  <si>
    <t xml:space="preserve">
Win 2012 to Win 2016</t>
  </si>
  <si>
    <t>500-750 GB</t>
  </si>
  <si>
    <t>between 101 to 1,000</t>
  </si>
  <si>
    <t>Apps8</t>
  </si>
  <si>
    <t>Apps9</t>
  </si>
  <si>
    <t xml:space="preserve">
Win 2008 Win 2016</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</si>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</sst>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827</v>
      </c>
    </row>
    <row r="2">
      <c r="B2" s="151" t="s">
        <v>828</v>
      </c>
    </row>
    <row r="3">
      <c r="B3" s="151" t="s">
        <v>829</v>
      </c>
    </row>
    <row r="6">
      <c r="D6" s="152" t="s">
        <v>830</v>
      </c>
      <c r="E6" s="122" t="s">
        <v>528</v>
      </c>
      <c r="F6" s="122" t="s">
        <v>831</v>
      </c>
    </row>
    <row r="7">
      <c r="A7" s="161" t="s">
        <v>737</v>
      </c>
      <c r="B7" s="162" t="s">
        <v>738</v>
      </c>
      <c r="C7" s="163" t="s">
        <v>739</v>
      </c>
      <c r="D7" s="163" t="s">
        <v>527</v>
      </c>
      <c r="E7" s="161" t="s">
        <v>528</v>
      </c>
    </row>
    <row r="8" ht="16.5" customHeight="1">
      <c r="A8" s="198" t="s">
        <v>741</v>
      </c>
      <c r="B8" s="153" t="s">
        <v>742</v>
      </c>
      <c r="C8" s="166" t="s">
        <v>743</v>
      </c>
      <c r="D8" s="167" t="s">
        <v>744</v>
      </c>
      <c r="E8" s="90"/>
    </row>
    <row r="9" ht="16.5" customHeight="1">
      <c r="A9" s="198" t="s">
        <v>741</v>
      </c>
      <c r="B9" s="153" t="s">
        <v>745</v>
      </c>
      <c r="C9" s="166" t="s">
        <v>746</v>
      </c>
      <c r="D9" s="167" t="s">
        <v>744</v>
      </c>
      <c r="E9" s="90"/>
    </row>
    <row r="10" ht="16.5" customHeight="1">
      <c r="A10" s="198" t="s">
        <v>741</v>
      </c>
      <c r="B10" s="153" t="s">
        <v>747</v>
      </c>
      <c r="C10" s="166" t="s">
        <v>743</v>
      </c>
      <c r="D10" s="167" t="s">
        <v>744</v>
      </c>
      <c r="E10" s="90"/>
    </row>
    <row r="11" ht="16.5" customHeight="1">
      <c r="A11" s="198" t="s">
        <v>741</v>
      </c>
      <c r="B11" s="153" t="s">
        <v>749</v>
      </c>
      <c r="C11" s="166" t="s">
        <v>743</v>
      </c>
      <c r="D11" s="167" t="s">
        <v>744</v>
      </c>
      <c r="E11" s="90"/>
    </row>
    <row r="12" ht="16.5" customHeight="1">
      <c r="A12" s="198" t="s">
        <v>741</v>
      </c>
      <c r="B12" s="153" t="s">
        <v>750</v>
      </c>
      <c r="C12" s="166" t="s">
        <v>746</v>
      </c>
      <c r="D12" s="167" t="s">
        <v>744</v>
      </c>
      <c r="E12" s="90"/>
    </row>
    <row r="13" ht="16.5" customHeight="1">
      <c r="A13" s="198" t="s">
        <v>741</v>
      </c>
      <c r="B13" s="153" t="s">
        <v>751</v>
      </c>
      <c r="C13" s="166" t="s">
        <v>743</v>
      </c>
      <c r="D13" s="167" t="s">
        <v>744</v>
      </c>
      <c r="E13" s="90"/>
    </row>
    <row r="14" ht="15.75" customHeight="1">
      <c r="A14" s="326" t="s">
        <v>752</v>
      </c>
      <c r="B14" s="327" t="s">
        <v>753</v>
      </c>
      <c r="C14" s="328" t="s">
        <v>746</v>
      </c>
      <c r="D14" s="329"/>
      <c r="E14" s="89" t="s">
        <v>744</v>
      </c>
    </row>
    <row r="15">
      <c r="A15" s="326" t="s">
        <v>752</v>
      </c>
      <c r="B15" s="327" t="s">
        <v>832</v>
      </c>
      <c r="C15" s="328" t="s">
        <v>743</v>
      </c>
      <c r="D15" s="329" t="s">
        <v>744</v>
      </c>
      <c r="E15" s="89"/>
    </row>
    <row r="16">
      <c r="A16" s="326" t="s">
        <v>752</v>
      </c>
      <c r="B16" s="327" t="s">
        <v>833</v>
      </c>
      <c r="C16" s="328" t="s">
        <v>743</v>
      </c>
      <c r="D16" s="329" t="s">
        <v>744</v>
      </c>
      <c r="E16" s="89"/>
    </row>
    <row r="17">
      <c r="A17" s="326" t="s">
        <v>752</v>
      </c>
      <c r="B17" s="327" t="s">
        <v>754</v>
      </c>
      <c r="C17" s="328" t="s">
        <v>743</v>
      </c>
      <c r="D17" s="329"/>
      <c r="E17" s="89" t="s">
        <v>744</v>
      </c>
    </row>
    <row r="18">
      <c r="A18" s="192" t="s">
        <v>755</v>
      </c>
      <c r="B18" s="174" t="s">
        <v>756</v>
      </c>
      <c r="C18" s="175" t="s">
        <v>746</v>
      </c>
      <c r="D18" s="176"/>
      <c r="E18" s="177" t="s">
        <v>744</v>
      </c>
    </row>
    <row r="19">
      <c r="A19" s="192" t="s">
        <v>755</v>
      </c>
      <c r="B19" s="174" t="s">
        <v>758</v>
      </c>
      <c r="C19" s="175" t="s">
        <v>743</v>
      </c>
      <c r="D19" s="176"/>
      <c r="E19" s="177" t="s">
        <v>744</v>
      </c>
    </row>
    <row r="20">
      <c r="A20" s="192" t="s">
        <v>755</v>
      </c>
      <c r="B20" s="174" t="s">
        <v>759</v>
      </c>
      <c r="C20" s="175" t="s">
        <v>746</v>
      </c>
      <c r="D20" s="176"/>
      <c r="E20" s="177" t="s">
        <v>744</v>
      </c>
    </row>
    <row r="21">
      <c r="A21" s="192" t="s">
        <v>755</v>
      </c>
      <c r="B21" s="174" t="s">
        <v>760</v>
      </c>
      <c r="C21" s="175" t="s">
        <v>746</v>
      </c>
      <c r="D21" s="176"/>
      <c r="E21" s="177" t="s">
        <v>744</v>
      </c>
    </row>
    <row r="22">
      <c r="A22" s="192" t="s">
        <v>755</v>
      </c>
      <c r="B22" s="174" t="s">
        <v>762</v>
      </c>
      <c r="C22" s="175" t="s">
        <v>746</v>
      </c>
      <c r="D22" s="176"/>
      <c r="E22" s="177" t="s">
        <v>744</v>
      </c>
    </row>
    <row r="23">
      <c r="A23" s="192" t="s">
        <v>755</v>
      </c>
      <c r="B23" s="174" t="s">
        <v>764</v>
      </c>
      <c r="C23" s="175" t="s">
        <v>746</v>
      </c>
      <c r="D23" s="176"/>
      <c r="E23" s="177" t="s">
        <v>744</v>
      </c>
    </row>
    <row r="24">
      <c r="A24" s="332" t="s">
        <v>765</v>
      </c>
      <c r="B24" s="333" t="s">
        <v>766</v>
      </c>
      <c r="C24" s="334" t="s">
        <v>746</v>
      </c>
      <c r="D24" s="335"/>
      <c r="E24" s="85" t="s">
        <v>744</v>
      </c>
    </row>
    <row r="25">
      <c r="A25" s="332" t="s">
        <v>765</v>
      </c>
      <c r="B25" s="333" t="s">
        <v>767</v>
      </c>
      <c r="C25" s="334" t="s">
        <v>743</v>
      </c>
      <c r="D25" s="335"/>
      <c r="E25" s="85" t="s">
        <v>744</v>
      </c>
    </row>
    <row r="26">
      <c r="A26" s="332" t="s">
        <v>765</v>
      </c>
      <c r="B26" s="333" t="s">
        <v>834</v>
      </c>
      <c r="C26" s="334" t="s">
        <v>746</v>
      </c>
      <c r="D26" s="335"/>
      <c r="E26" s="85" t="s">
        <v>744</v>
      </c>
    </row>
    <row r="27">
      <c r="A27" s="332" t="s">
        <v>765</v>
      </c>
      <c r="B27" s="333" t="s">
        <v>835</v>
      </c>
      <c r="C27" s="334" t="s">
        <v>746</v>
      </c>
      <c r="D27" s="335"/>
      <c r="E27" s="85" t="s">
        <v>744</v>
      </c>
    </row>
    <row r="28">
      <c r="A28" s="332" t="s">
        <v>765</v>
      </c>
      <c r="B28" s="333" t="s">
        <v>768</v>
      </c>
      <c r="C28" s="334" t="s">
        <v>743</v>
      </c>
      <c r="D28" s="335"/>
      <c r="E28" s="85" t="s">
        <v>744</v>
      </c>
    </row>
    <row r="29">
      <c r="A29" s="336" t="s">
        <v>769</v>
      </c>
      <c r="B29" s="337" t="s">
        <v>770</v>
      </c>
      <c r="C29" s="338" t="s">
        <v>746</v>
      </c>
      <c r="D29" s="339"/>
      <c r="E29" s="87" t="s">
        <v>744</v>
      </c>
    </row>
    <row r="30">
      <c r="A30" s="336" t="s">
        <v>769</v>
      </c>
      <c r="B30" s="337" t="s">
        <v>771</v>
      </c>
      <c r="C30" s="338" t="s">
        <v>746</v>
      </c>
      <c r="D30" s="339"/>
      <c r="E30" s="87" t="s">
        <v>744</v>
      </c>
    </row>
    <row r="31">
      <c r="A31" s="336" t="s">
        <v>769</v>
      </c>
      <c r="B31" s="337" t="s">
        <v>772</v>
      </c>
      <c r="C31" s="338" t="s">
        <v>743</v>
      </c>
      <c r="D31" s="339"/>
      <c r="E31" s="87" t="s">
        <v>744</v>
      </c>
    </row>
    <row r="32">
      <c r="A32" s="336" t="s">
        <v>769</v>
      </c>
      <c r="B32" s="337" t="s">
        <v>773</v>
      </c>
      <c r="C32" s="338" t="s">
        <v>743</v>
      </c>
      <c r="D32" s="339"/>
      <c r="E32" s="87" t="s">
        <v>744</v>
      </c>
    </row>
    <row r="33">
      <c r="A33" s="336" t="s">
        <v>769</v>
      </c>
      <c r="B33" s="337" t="s">
        <v>836</v>
      </c>
      <c r="C33" s="338" t="s">
        <v>743</v>
      </c>
      <c r="D33" s="339"/>
      <c r="E33" s="87"/>
    </row>
    <row r="34">
      <c r="A34" s="336" t="s">
        <v>769</v>
      </c>
      <c r="B34" s="337" t="s">
        <v>837</v>
      </c>
      <c r="C34" s="338" t="s">
        <v>743</v>
      </c>
      <c r="D34" s="339"/>
      <c r="E34" s="87"/>
    </row>
    <row r="35">
      <c r="A35" s="336" t="s">
        <v>769</v>
      </c>
      <c r="B35" s="337" t="s">
        <v>774</v>
      </c>
      <c r="C35" s="338" t="s">
        <v>743</v>
      </c>
      <c r="D35" s="339"/>
      <c r="E35" s="87"/>
    </row>
    <row r="36">
      <c r="A36" s="195" t="s">
        <v>775</v>
      </c>
      <c r="B36" s="180" t="s">
        <v>776</v>
      </c>
      <c r="C36" s="181" t="s">
        <v>743</v>
      </c>
      <c r="D36" s="182"/>
      <c r="E36" s="109"/>
    </row>
    <row r="37">
      <c r="A37" s="195" t="s">
        <v>838</v>
      </c>
      <c r="B37" s="180" t="s">
        <v>839</v>
      </c>
      <c r="C37" s="181" t="s">
        <v>746</v>
      </c>
      <c r="D37" s="182"/>
      <c r="E37" s="109"/>
    </row>
    <row r="38">
      <c r="A38" s="195" t="s">
        <v>838</v>
      </c>
      <c r="B38" s="184" t="s">
        <v>840</v>
      </c>
      <c r="C38" s="181" t="s">
        <v>743</v>
      </c>
      <c r="D38" s="182"/>
      <c r="E38" s="109"/>
    </row>
    <row r="39">
      <c r="A39" s="195" t="s">
        <v>777</v>
      </c>
      <c r="B39" s="184" t="s">
        <v>778</v>
      </c>
      <c r="C39" s="181" t="s">
        <v>743</v>
      </c>
      <c r="D39" s="182"/>
      <c r="E39" s="109"/>
    </row>
    <row r="40">
      <c r="A40" s="195" t="s">
        <v>777</v>
      </c>
      <c r="B40" s="184" t="s">
        <v>779</v>
      </c>
      <c r="C40" s="181" t="s">
        <v>780</v>
      </c>
      <c r="D40" s="182"/>
      <c r="E40" s="109"/>
    </row>
    <row r="41">
      <c r="A41" s="201" t="s">
        <v>781</v>
      </c>
      <c r="B41" s="184" t="s">
        <v>782</v>
      </c>
      <c r="C41" s="181" t="s">
        <v>780</v>
      </c>
      <c r="D41" s="184" t="s">
        <v>841</v>
      </c>
      <c r="E41" s="109"/>
    </row>
    <row r="42" ht="28.8">
      <c r="A42" s="198" t="s">
        <v>783</v>
      </c>
      <c r="B42" s="153" t="s">
        <v>783</v>
      </c>
      <c r="C42" s="166" t="s">
        <v>743</v>
      </c>
      <c r="D42" s="167"/>
      <c r="E42" s="90"/>
    </row>
    <row r="43">
      <c r="A43" s="198" t="s">
        <v>784</v>
      </c>
      <c r="B43" s="153" t="s">
        <v>785</v>
      </c>
      <c r="C43" s="166" t="s">
        <v>743</v>
      </c>
      <c r="D43" s="167"/>
      <c r="E43" s="90"/>
    </row>
    <row r="44">
      <c r="A44" s="198" t="s">
        <v>784</v>
      </c>
      <c r="B44" s="153" t="s">
        <v>787</v>
      </c>
      <c r="C44" s="166" t="s">
        <v>746</v>
      </c>
      <c r="D44" s="167"/>
      <c r="E44" s="90"/>
    </row>
    <row r="45">
      <c r="A45" s="198" t="s">
        <v>784</v>
      </c>
      <c r="B45" s="153" t="s">
        <v>788</v>
      </c>
      <c r="C45" s="166" t="s">
        <v>743</v>
      </c>
      <c r="D45" s="167"/>
      <c r="E45" s="90"/>
    </row>
    <row r="46">
      <c r="A46" s="198" t="s">
        <v>784</v>
      </c>
      <c r="B46" s="153" t="s">
        <v>789</v>
      </c>
      <c r="C46" s="166" t="s">
        <v>780</v>
      </c>
      <c r="D46" s="167"/>
      <c r="E46" s="90"/>
    </row>
    <row r="47" ht="28.8">
      <c r="A47" s="198" t="s">
        <v>790</v>
      </c>
      <c r="B47" s="153" t="s">
        <v>791</v>
      </c>
      <c r="C47" s="166" t="s">
        <v>743</v>
      </c>
      <c r="D47" s="167"/>
      <c r="E47" s="90"/>
    </row>
    <row r="48" ht="28.8">
      <c r="A48" s="198" t="s">
        <v>790</v>
      </c>
      <c r="B48" s="153" t="s">
        <v>792</v>
      </c>
      <c r="C48" s="166" t="s">
        <v>780</v>
      </c>
      <c r="D48" s="167"/>
      <c r="E48" s="90"/>
    </row>
    <row r="49" ht="28.8">
      <c r="A49" s="198" t="s">
        <v>790</v>
      </c>
      <c r="B49" s="153" t="s">
        <v>793</v>
      </c>
      <c r="C49" s="166" t="s">
        <v>780</v>
      </c>
      <c r="D49" s="167"/>
      <c r="E49" s="90"/>
    </row>
    <row r="50" ht="28.8">
      <c r="A50" s="198" t="s">
        <v>790</v>
      </c>
      <c r="B50" s="153" t="s">
        <v>794</v>
      </c>
      <c r="C50" s="166" t="s">
        <v>746</v>
      </c>
      <c r="D50" s="167"/>
      <c r="E50" s="90"/>
    </row>
    <row r="51" ht="28.8">
      <c r="A51" s="198" t="s">
        <v>790</v>
      </c>
      <c r="B51" s="153" t="s">
        <v>789</v>
      </c>
      <c r="C51" s="166" t="s">
        <v>743</v>
      </c>
      <c r="D51" s="167"/>
      <c r="E51" s="90"/>
    </row>
    <row r="52" ht="28.8">
      <c r="A52" s="198" t="s">
        <v>790</v>
      </c>
      <c r="B52" s="153" t="s">
        <v>795</v>
      </c>
      <c r="C52" s="166" t="s">
        <v>780</v>
      </c>
      <c r="D52" s="167"/>
      <c r="E52" s="90"/>
    </row>
    <row r="53">
      <c r="A53" s="198" t="s">
        <v>796</v>
      </c>
      <c r="B53" s="153" t="s">
        <v>797</v>
      </c>
      <c r="C53" s="166" t="s">
        <v>743</v>
      </c>
      <c r="D53" s="167"/>
      <c r="E53" s="90"/>
    </row>
    <row r="54">
      <c r="A54" s="198" t="s">
        <v>796</v>
      </c>
      <c r="B54" s="153" t="s">
        <v>798</v>
      </c>
      <c r="C54" s="166" t="s">
        <v>743</v>
      </c>
      <c r="D54" s="167"/>
      <c r="E54" s="90"/>
    </row>
    <row r="55">
      <c r="A55" s="198" t="s">
        <v>796</v>
      </c>
      <c r="B55" s="153" t="s">
        <v>799</v>
      </c>
      <c r="C55" s="166" t="s">
        <v>780</v>
      </c>
      <c r="D55" s="167"/>
      <c r="E55" s="90"/>
    </row>
    <row r="56">
      <c r="A56" s="198" t="s">
        <v>796</v>
      </c>
      <c r="B56" s="153" t="s">
        <v>800</v>
      </c>
      <c r="C56" s="166" t="s">
        <v>743</v>
      </c>
      <c r="D56" s="167"/>
      <c r="E56" s="90"/>
    </row>
    <row r="57">
      <c r="A57" s="198" t="s">
        <v>796</v>
      </c>
      <c r="B57" s="153" t="s">
        <v>801</v>
      </c>
      <c r="C57" s="166" t="s">
        <v>780</v>
      </c>
      <c r="D57" s="167"/>
      <c r="E57" s="90"/>
    </row>
    <row r="58">
      <c r="A58" s="198" t="s">
        <v>796</v>
      </c>
      <c r="B58" s="153" t="s">
        <v>802</v>
      </c>
      <c r="C58" s="166" t="s">
        <v>780</v>
      </c>
      <c r="D58" s="167"/>
      <c r="E58" s="90"/>
    </row>
    <row r="59">
      <c r="A59" s="198" t="s">
        <v>803</v>
      </c>
      <c r="B59" s="153" t="s">
        <v>804</v>
      </c>
      <c r="C59" s="166" t="s">
        <v>780</v>
      </c>
      <c r="D59" s="167"/>
      <c r="E59" s="90"/>
    </row>
    <row r="60">
      <c r="A60" s="198" t="s">
        <v>803</v>
      </c>
      <c r="B60" s="153" t="s">
        <v>503</v>
      </c>
      <c r="C60" s="166" t="s">
        <v>780</v>
      </c>
      <c r="D60" s="167"/>
      <c r="E60" s="90"/>
    </row>
    <row r="61">
      <c r="A61" s="326" t="s">
        <v>806</v>
      </c>
      <c r="B61" s="327" t="s">
        <v>807</v>
      </c>
      <c r="C61" s="328" t="s">
        <v>743</v>
      </c>
      <c r="D61" s="329"/>
      <c r="E61" s="89"/>
    </row>
    <row r="62">
      <c r="A62" s="326" t="s">
        <v>806</v>
      </c>
      <c r="B62" s="327" t="s">
        <v>808</v>
      </c>
      <c r="C62" s="328" t="s">
        <v>743</v>
      </c>
      <c r="D62" s="329"/>
      <c r="E62" s="89"/>
    </row>
    <row r="63">
      <c r="A63" s="326" t="s">
        <v>806</v>
      </c>
      <c r="B63" s="327" t="s">
        <v>809</v>
      </c>
      <c r="C63" s="328" t="s">
        <v>743</v>
      </c>
      <c r="D63" s="329"/>
      <c r="E63" s="89"/>
    </row>
    <row r="64">
      <c r="A64" s="326" t="s">
        <v>806</v>
      </c>
      <c r="B64" s="330" t="s">
        <v>810</v>
      </c>
      <c r="C64" s="328" t="s">
        <v>743</v>
      </c>
      <c r="D64" s="329"/>
      <c r="E64" s="89"/>
    </row>
    <row r="65">
      <c r="A65" s="326" t="s">
        <v>806</v>
      </c>
      <c r="B65" s="330" t="s">
        <v>811</v>
      </c>
      <c r="C65" s="328" t="s">
        <v>743</v>
      </c>
      <c r="D65" s="329"/>
      <c r="E65" s="89"/>
    </row>
    <row r="66">
      <c r="A66" s="326" t="s">
        <v>806</v>
      </c>
      <c r="B66" s="331" t="s">
        <v>812</v>
      </c>
      <c r="C66" s="328" t="s">
        <v>743</v>
      </c>
      <c r="D66" s="329"/>
      <c r="E66" s="89"/>
    </row>
    <row r="67">
      <c r="A67" s="326" t="s">
        <v>806</v>
      </c>
      <c r="B67" s="330" t="s">
        <v>813</v>
      </c>
      <c r="C67" s="328" t="s">
        <v>780</v>
      </c>
      <c r="D67" s="329"/>
      <c r="E67" s="89"/>
    </row>
    <row r="68">
      <c r="A68" s="326" t="s">
        <v>806</v>
      </c>
      <c r="B68" s="331" t="s">
        <v>814</v>
      </c>
      <c r="C68" s="328" t="s">
        <v>743</v>
      </c>
      <c r="D68" s="329"/>
      <c r="E68" s="89"/>
    </row>
    <row r="69">
      <c r="A69" s="326" t="s">
        <v>806</v>
      </c>
      <c r="B69" s="331" t="s">
        <v>815</v>
      </c>
      <c r="C69" s="328" t="s">
        <v>780</v>
      </c>
      <c r="D69" s="329"/>
      <c r="E69" s="89"/>
    </row>
    <row r="70">
      <c r="A70" s="326" t="s">
        <v>806</v>
      </c>
      <c r="B70" s="327" t="s">
        <v>816</v>
      </c>
      <c r="C70" s="328" t="s">
        <v>746</v>
      </c>
      <c r="D70" s="329"/>
      <c r="E70" s="89"/>
    </row>
    <row r="71">
      <c r="A71" s="326" t="s">
        <v>806</v>
      </c>
      <c r="B71" s="330" t="s">
        <v>818</v>
      </c>
      <c r="C71" s="328" t="s">
        <v>743</v>
      </c>
      <c r="D71" s="329"/>
      <c r="E71" s="89"/>
    </row>
    <row r="72">
      <c r="A72" s="326" t="s">
        <v>806</v>
      </c>
      <c r="B72" s="330" t="s">
        <v>819</v>
      </c>
      <c r="C72" s="328" t="s">
        <v>743</v>
      </c>
      <c r="D72" s="329"/>
      <c r="E72" s="89"/>
    </row>
    <row r="73">
      <c r="A73" s="326" t="s">
        <v>806</v>
      </c>
      <c r="B73" s="327" t="s">
        <v>820</v>
      </c>
      <c r="C73" s="328" t="s">
        <v>746</v>
      </c>
      <c r="D73" s="329"/>
      <c r="E73" s="89"/>
    </row>
    <row r="74">
      <c r="A74" s="326" t="s">
        <v>806</v>
      </c>
      <c r="B74" s="331" t="s">
        <v>821</v>
      </c>
      <c r="C74" s="328" t="s">
        <v>743</v>
      </c>
      <c r="D74" s="329"/>
      <c r="E74" s="89"/>
    </row>
    <row r="75">
      <c r="A75" s="326" t="s">
        <v>806</v>
      </c>
      <c r="B75" s="331" t="s">
        <v>822</v>
      </c>
      <c r="C75" s="328" t="s">
        <v>780</v>
      </c>
      <c r="D75" s="329"/>
      <c r="E75" s="89"/>
    </row>
    <row r="76">
      <c r="A76" s="202" t="s">
        <v>823</v>
      </c>
      <c r="B76" s="190" t="s">
        <v>824</v>
      </c>
      <c r="C76" s="169" t="s">
        <v>746</v>
      </c>
      <c r="D76" s="170"/>
      <c r="E76" s="171"/>
    </row>
    <row r="77">
      <c r="A77" s="202" t="s">
        <v>823</v>
      </c>
      <c r="B77" s="190" t="s">
        <v>825</v>
      </c>
      <c r="C77" s="169" t="s">
        <v>743</v>
      </c>
      <c r="D77" s="170"/>
      <c r="E77" s="171"/>
    </row>
    <row r="78">
      <c r="A78" s="202" t="s">
        <v>823</v>
      </c>
      <c r="B78" s="191" t="s">
        <v>826</v>
      </c>
      <c r="C78" s="169" t="s">
        <v>780</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729</v>
      </c>
    </row>
    <row r="2">
      <c r="A2" s="208" t="s">
        <v>730</v>
      </c>
      <c r="B2" s="208" t="s">
        <v>731</v>
      </c>
      <c r="C2" s="209"/>
      <c r="D2" s="209"/>
      <c r="E2" s="209"/>
      <c r="F2" s="209"/>
      <c r="G2" s="209"/>
    </row>
    <row r="3">
      <c r="A3" s="122">
        <v>1</v>
      </c>
      <c r="B3" s="122" t="s">
        <v>187</v>
      </c>
      <c r="C3" s="122"/>
      <c r="E3" s="122"/>
      <c r="F3" s="122"/>
      <c r="G3" s="122"/>
    </row>
    <row r="4" s="122" customFormat="1">
      <c r="A4" s="122">
        <v>2</v>
      </c>
      <c r="B4" s="122" t="s">
        <v>732</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733</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734</v>
      </c>
      <c r="C12" s="122"/>
      <c r="E12" s="122"/>
      <c r="F12" s="122"/>
      <c r="G12" s="122"/>
    </row>
    <row r="13">
      <c r="A13" s="122">
        <v>11</v>
      </c>
      <c r="B13" s="122" t="s">
        <v>735</v>
      </c>
      <c r="C13" s="122"/>
      <c r="E13" s="122"/>
      <c r="F13" s="122"/>
      <c r="G13" s="122"/>
    </row>
    <row r="14">
      <c r="A14" s="122">
        <v>12</v>
      </c>
      <c r="B14" s="122" t="s">
        <v>736</v>
      </c>
      <c r="C14" s="122"/>
      <c r="E14" s="122"/>
      <c r="F14" s="122"/>
      <c r="G14" s="122"/>
    </row>
    <row r="17">
      <c r="A17" s="161" t="s">
        <v>737</v>
      </c>
      <c r="B17" s="162" t="s">
        <v>738</v>
      </c>
      <c r="C17" s="163" t="s">
        <v>739</v>
      </c>
      <c r="D17" s="163" t="s">
        <v>740</v>
      </c>
      <c r="E17" s="163" t="s">
        <v>527</v>
      </c>
      <c r="F17" s="161" t="s">
        <v>528</v>
      </c>
    </row>
    <row r="18">
      <c r="A18" s="198" t="s">
        <v>741</v>
      </c>
      <c r="B18" s="153" t="s">
        <v>742</v>
      </c>
      <c r="C18" s="166" t="s">
        <v>743</v>
      </c>
      <c r="D18" s="166" t="s">
        <v>740</v>
      </c>
      <c r="E18" s="167" t="s">
        <v>744</v>
      </c>
      <c r="F18" s="90"/>
    </row>
    <row r="19">
      <c r="A19" s="198" t="s">
        <v>741</v>
      </c>
      <c r="B19" s="153" t="s">
        <v>745</v>
      </c>
      <c r="C19" s="223" t="s">
        <v>746</v>
      </c>
      <c r="D19" s="166" t="s">
        <v>740</v>
      </c>
      <c r="E19" s="167" t="s">
        <v>744</v>
      </c>
      <c r="F19" s="90"/>
    </row>
    <row r="20">
      <c r="A20" s="198" t="s">
        <v>741</v>
      </c>
      <c r="B20" s="153" t="s">
        <v>747</v>
      </c>
      <c r="C20" s="166" t="s">
        <v>743</v>
      </c>
      <c r="D20" s="166" t="s">
        <v>748</v>
      </c>
      <c r="E20" s="167" t="s">
        <v>744</v>
      </c>
      <c r="F20" s="90"/>
    </row>
    <row r="21" ht="43.2">
      <c r="A21" s="198" t="s">
        <v>741</v>
      </c>
      <c r="B21" s="153" t="s">
        <v>749</v>
      </c>
      <c r="C21" s="166" t="s">
        <v>743</v>
      </c>
      <c r="D21" s="166" t="s">
        <v>748</v>
      </c>
      <c r="E21" s="167" t="s">
        <v>744</v>
      </c>
      <c r="F21" s="90"/>
    </row>
    <row r="22">
      <c r="A22" s="198" t="s">
        <v>741</v>
      </c>
      <c r="B22" s="153" t="s">
        <v>750</v>
      </c>
      <c r="C22" s="166" t="s">
        <v>746</v>
      </c>
      <c r="D22" s="166" t="s">
        <v>740</v>
      </c>
      <c r="E22" s="167" t="s">
        <v>744</v>
      </c>
      <c r="F22" s="90"/>
    </row>
    <row r="23" ht="43.2">
      <c r="A23" s="198" t="s">
        <v>741</v>
      </c>
      <c r="B23" s="153" t="s">
        <v>751</v>
      </c>
      <c r="C23" s="166" t="s">
        <v>743</v>
      </c>
      <c r="D23" s="166" t="s">
        <v>740</v>
      </c>
      <c r="E23" s="167" t="s">
        <v>744</v>
      </c>
      <c r="F23" s="90"/>
    </row>
    <row r="24">
      <c r="A24" s="199" t="s">
        <v>752</v>
      </c>
      <c r="B24" s="168" t="s">
        <v>753</v>
      </c>
      <c r="C24" s="169" t="s">
        <v>746</v>
      </c>
      <c r="D24" s="166" t="s">
        <v>740</v>
      </c>
      <c r="E24" s="170"/>
      <c r="F24" s="171" t="s">
        <v>744</v>
      </c>
    </row>
    <row r="25" ht="28.8">
      <c r="A25" s="199" t="s">
        <v>752</v>
      </c>
      <c r="B25" s="168" t="s">
        <v>754</v>
      </c>
      <c r="C25" s="169" t="s">
        <v>743</v>
      </c>
      <c r="D25" s="166" t="s">
        <v>740</v>
      </c>
      <c r="E25" s="170"/>
      <c r="F25" s="171" t="s">
        <v>744</v>
      </c>
    </row>
    <row r="26">
      <c r="A26" s="192" t="s">
        <v>755</v>
      </c>
      <c r="B26" s="174" t="s">
        <v>756</v>
      </c>
      <c r="C26" s="175" t="s">
        <v>746</v>
      </c>
      <c r="D26" s="175" t="s">
        <v>757</v>
      </c>
      <c r="E26" s="176"/>
      <c r="F26" s="177" t="s">
        <v>744</v>
      </c>
    </row>
    <row r="27">
      <c r="A27" s="192" t="s">
        <v>755</v>
      </c>
      <c r="B27" s="174" t="s">
        <v>758</v>
      </c>
      <c r="C27" s="175" t="s">
        <v>743</v>
      </c>
      <c r="D27" s="175" t="s">
        <v>757</v>
      </c>
      <c r="E27" s="176"/>
      <c r="F27" s="177" t="s">
        <v>744</v>
      </c>
    </row>
    <row r="28">
      <c r="A28" s="192" t="s">
        <v>755</v>
      </c>
      <c r="B28" s="174" t="s">
        <v>759</v>
      </c>
      <c r="C28" s="175" t="s">
        <v>746</v>
      </c>
      <c r="D28" s="175" t="s">
        <v>748</v>
      </c>
      <c r="E28" s="176" t="s">
        <v>744</v>
      </c>
      <c r="F28" s="177"/>
    </row>
    <row r="29">
      <c r="A29" s="192" t="s">
        <v>755</v>
      </c>
      <c r="B29" s="174" t="s">
        <v>760</v>
      </c>
      <c r="C29" s="175" t="s">
        <v>746</v>
      </c>
      <c r="D29" s="175" t="s">
        <v>761</v>
      </c>
      <c r="E29" s="176"/>
      <c r="F29" s="177" t="s">
        <v>744</v>
      </c>
    </row>
    <row r="30">
      <c r="A30" s="192" t="s">
        <v>755</v>
      </c>
      <c r="B30" s="174" t="s">
        <v>762</v>
      </c>
      <c r="C30" s="175" t="s">
        <v>746</v>
      </c>
      <c r="D30" s="175" t="s">
        <v>763</v>
      </c>
      <c r="E30" s="176"/>
      <c r="F30" s="177" t="s">
        <v>744</v>
      </c>
    </row>
    <row r="31">
      <c r="A31" s="192" t="s">
        <v>755</v>
      </c>
      <c r="B31" s="174" t="s">
        <v>764</v>
      </c>
      <c r="C31" s="175" t="s">
        <v>746</v>
      </c>
      <c r="D31" s="175" t="s">
        <v>763</v>
      </c>
      <c r="E31" s="176"/>
      <c r="F31" s="177" t="s">
        <v>744</v>
      </c>
    </row>
    <row r="32">
      <c r="A32" s="193" t="s">
        <v>765</v>
      </c>
      <c r="B32" s="154" t="s">
        <v>766</v>
      </c>
      <c r="C32" s="178" t="s">
        <v>746</v>
      </c>
      <c r="D32" s="178" t="s">
        <v>748</v>
      </c>
      <c r="E32" s="375" t="s">
        <v>744</v>
      </c>
      <c r="F32" s="179"/>
    </row>
    <row r="33">
      <c r="A33" s="193" t="s">
        <v>765</v>
      </c>
      <c r="B33" s="154" t="s">
        <v>767</v>
      </c>
      <c r="C33" s="178" t="s">
        <v>743</v>
      </c>
      <c r="D33" s="178" t="s">
        <v>748</v>
      </c>
      <c r="E33" s="375" t="s">
        <v>744</v>
      </c>
      <c r="F33" s="179"/>
    </row>
    <row r="34">
      <c r="A34" s="193" t="s">
        <v>765</v>
      </c>
      <c r="B34" s="154" t="s">
        <v>768</v>
      </c>
      <c r="C34" s="178" t="s">
        <v>743</v>
      </c>
      <c r="D34" s="178" t="s">
        <v>748</v>
      </c>
      <c r="E34" s="375" t="s">
        <v>744</v>
      </c>
      <c r="F34" s="179"/>
    </row>
    <row r="35" ht="28.8">
      <c r="A35" s="194" t="s">
        <v>769</v>
      </c>
      <c r="B35" s="159" t="s">
        <v>770</v>
      </c>
      <c r="C35" s="183" t="s">
        <v>746</v>
      </c>
      <c r="D35" s="183" t="s">
        <v>748</v>
      </c>
      <c r="E35" s="376" t="s">
        <v>744</v>
      </c>
      <c r="F35" s="164"/>
    </row>
    <row r="36">
      <c r="A36" s="194" t="s">
        <v>769</v>
      </c>
      <c r="B36" s="159" t="s">
        <v>771</v>
      </c>
      <c r="C36" s="183" t="s">
        <v>746</v>
      </c>
      <c r="D36" s="183" t="s">
        <v>748</v>
      </c>
      <c r="E36" s="376" t="s">
        <v>744</v>
      </c>
      <c r="F36" s="164"/>
    </row>
    <row r="37">
      <c r="A37" s="194" t="s">
        <v>769</v>
      </c>
      <c r="B37" s="159" t="s">
        <v>772</v>
      </c>
      <c r="C37" s="183" t="s">
        <v>743</v>
      </c>
      <c r="D37" s="183" t="s">
        <v>748</v>
      </c>
      <c r="E37" s="376" t="s">
        <v>744</v>
      </c>
      <c r="F37" s="164"/>
    </row>
    <row r="38">
      <c r="A38" s="194" t="s">
        <v>769</v>
      </c>
      <c r="B38" s="159" t="s">
        <v>773</v>
      </c>
      <c r="C38" s="183" t="s">
        <v>743</v>
      </c>
      <c r="D38" s="183" t="s">
        <v>748</v>
      </c>
      <c r="E38" s="376" t="s">
        <v>744</v>
      </c>
      <c r="F38" s="164"/>
    </row>
    <row r="39" ht="28.8">
      <c r="A39" s="194" t="s">
        <v>769</v>
      </c>
      <c r="B39" s="159" t="s">
        <v>774</v>
      </c>
      <c r="C39" s="183" t="s">
        <v>743</v>
      </c>
      <c r="D39" s="183" t="s">
        <v>748</v>
      </c>
      <c r="E39" s="165" t="s">
        <v>744</v>
      </c>
      <c r="F39" s="164"/>
    </row>
    <row r="40" ht="28.8">
      <c r="A40" s="195" t="s">
        <v>775</v>
      </c>
      <c r="B40" s="180" t="s">
        <v>776</v>
      </c>
      <c r="C40" s="181" t="s">
        <v>743</v>
      </c>
      <c r="D40" s="181" t="s">
        <v>748</v>
      </c>
      <c r="E40" s="182" t="s">
        <v>744</v>
      </c>
      <c r="F40" s="109"/>
    </row>
    <row r="41">
      <c r="A41" s="195" t="s">
        <v>777</v>
      </c>
      <c r="B41" s="184" t="s">
        <v>778</v>
      </c>
      <c r="C41" s="181" t="s">
        <v>743</v>
      </c>
      <c r="D41" s="181" t="s">
        <v>748</v>
      </c>
      <c r="E41" s="182" t="s">
        <v>744</v>
      </c>
      <c r="F41" s="109"/>
    </row>
    <row r="42">
      <c r="A42" s="195" t="s">
        <v>777</v>
      </c>
      <c r="B42" s="184" t="s">
        <v>779</v>
      </c>
      <c r="C42" s="181" t="s">
        <v>780</v>
      </c>
      <c r="D42" s="181" t="s">
        <v>748</v>
      </c>
      <c r="E42" s="182" t="s">
        <v>744</v>
      </c>
      <c r="F42" s="109"/>
    </row>
    <row r="43">
      <c r="A43" s="201" t="s">
        <v>781</v>
      </c>
      <c r="B43" s="184" t="s">
        <v>782</v>
      </c>
      <c r="C43" s="181" t="s">
        <v>780</v>
      </c>
      <c r="D43" s="181" t="s">
        <v>748</v>
      </c>
      <c r="E43" s="377" t="s">
        <v>744</v>
      </c>
      <c r="F43" s="109"/>
    </row>
    <row r="44" ht="28.8">
      <c r="A44" s="196" t="s">
        <v>783</v>
      </c>
      <c r="B44" s="155" t="s">
        <v>783</v>
      </c>
      <c r="C44" s="172" t="s">
        <v>743</v>
      </c>
      <c r="D44" s="172" t="s">
        <v>748</v>
      </c>
      <c r="E44" s="173" t="s">
        <v>744</v>
      </c>
      <c r="F44" s="108"/>
    </row>
    <row r="45" ht="28.8">
      <c r="A45" s="196" t="s">
        <v>784</v>
      </c>
      <c r="B45" s="155" t="s">
        <v>785</v>
      </c>
      <c r="C45" s="172" t="s">
        <v>743</v>
      </c>
      <c r="D45" s="224" t="s">
        <v>786</v>
      </c>
      <c r="E45" s="173"/>
      <c r="F45" s="108" t="s">
        <v>744</v>
      </c>
    </row>
    <row r="46" ht="28.8">
      <c r="A46" s="196" t="s">
        <v>784</v>
      </c>
      <c r="B46" s="155" t="s">
        <v>787</v>
      </c>
      <c r="C46" s="172" t="s">
        <v>746</v>
      </c>
      <c r="D46" s="224" t="s">
        <v>786</v>
      </c>
      <c r="E46" s="173"/>
      <c r="F46" s="108" t="s">
        <v>744</v>
      </c>
    </row>
    <row r="47">
      <c r="A47" s="196" t="s">
        <v>784</v>
      </c>
      <c r="B47" s="155" t="s">
        <v>788</v>
      </c>
      <c r="C47" s="172" t="s">
        <v>743</v>
      </c>
      <c r="D47" s="172" t="s">
        <v>748</v>
      </c>
      <c r="E47" s="173" t="s">
        <v>744</v>
      </c>
      <c r="F47" s="108"/>
    </row>
    <row r="48">
      <c r="A48" s="196" t="s">
        <v>784</v>
      </c>
      <c r="B48" s="155" t="s">
        <v>789</v>
      </c>
      <c r="C48" s="172" t="s">
        <v>780</v>
      </c>
      <c r="D48" s="172" t="s">
        <v>748</v>
      </c>
      <c r="E48" s="173"/>
      <c r="F48" s="108"/>
    </row>
    <row r="49" ht="28.8">
      <c r="A49" s="196" t="s">
        <v>790</v>
      </c>
      <c r="B49" s="155" t="s">
        <v>791</v>
      </c>
      <c r="C49" s="172" t="s">
        <v>743</v>
      </c>
      <c r="D49" s="224" t="s">
        <v>786</v>
      </c>
      <c r="E49" s="173"/>
      <c r="F49" s="108" t="s">
        <v>744</v>
      </c>
    </row>
    <row r="50" ht="28.8">
      <c r="A50" s="196" t="s">
        <v>790</v>
      </c>
      <c r="B50" s="155" t="s">
        <v>792</v>
      </c>
      <c r="C50" s="172" t="s">
        <v>780</v>
      </c>
      <c r="D50" s="224" t="s">
        <v>786</v>
      </c>
      <c r="E50" s="173"/>
      <c r="F50" s="108" t="s">
        <v>744</v>
      </c>
    </row>
    <row r="51" ht="28.8">
      <c r="A51" s="196" t="s">
        <v>790</v>
      </c>
      <c r="B51" s="155" t="s">
        <v>793</v>
      </c>
      <c r="C51" s="172" t="s">
        <v>780</v>
      </c>
      <c r="D51" s="224" t="s">
        <v>786</v>
      </c>
      <c r="E51" s="173"/>
      <c r="F51" s="108" t="s">
        <v>744</v>
      </c>
    </row>
    <row r="52" ht="28.8">
      <c r="A52" s="196" t="s">
        <v>790</v>
      </c>
      <c r="B52" s="155" t="s">
        <v>794</v>
      </c>
      <c r="C52" s="172" t="s">
        <v>746</v>
      </c>
      <c r="D52" s="224" t="s">
        <v>786</v>
      </c>
      <c r="E52" s="173"/>
      <c r="F52" s="108" t="s">
        <v>744</v>
      </c>
    </row>
    <row r="53">
      <c r="A53" s="196" t="s">
        <v>790</v>
      </c>
      <c r="B53" s="155" t="s">
        <v>789</v>
      </c>
      <c r="C53" s="172" t="s">
        <v>743</v>
      </c>
      <c r="D53" s="224" t="s">
        <v>748</v>
      </c>
      <c r="E53" s="173" t="s">
        <v>744</v>
      </c>
      <c r="F53" s="108"/>
    </row>
    <row r="54">
      <c r="A54" s="196" t="s">
        <v>790</v>
      </c>
      <c r="B54" s="155" t="s">
        <v>795</v>
      </c>
      <c r="C54" s="172" t="s">
        <v>780</v>
      </c>
      <c r="D54" s="172" t="s">
        <v>748</v>
      </c>
      <c r="E54" s="173" t="s">
        <v>744</v>
      </c>
      <c r="F54" s="108"/>
    </row>
    <row r="55" ht="28.8">
      <c r="A55" s="196" t="s">
        <v>796</v>
      </c>
      <c r="B55" s="155" t="s">
        <v>797</v>
      </c>
      <c r="C55" s="172" t="s">
        <v>743</v>
      </c>
      <c r="D55" s="224" t="s">
        <v>786</v>
      </c>
      <c r="E55" s="173"/>
      <c r="F55" s="108"/>
    </row>
    <row r="56" ht="28.8">
      <c r="A56" s="196" t="s">
        <v>796</v>
      </c>
      <c r="B56" s="155" t="s">
        <v>798</v>
      </c>
      <c r="C56" s="172" t="s">
        <v>743</v>
      </c>
      <c r="D56" s="224" t="s">
        <v>786</v>
      </c>
      <c r="E56" s="173"/>
      <c r="F56" s="108"/>
    </row>
    <row r="57" ht="28.8">
      <c r="A57" s="196" t="s">
        <v>796</v>
      </c>
      <c r="B57" s="155" t="s">
        <v>799</v>
      </c>
      <c r="C57" s="172" t="s">
        <v>780</v>
      </c>
      <c r="D57" s="224" t="s">
        <v>786</v>
      </c>
      <c r="E57" s="173"/>
      <c r="F57" s="108"/>
    </row>
    <row r="58">
      <c r="A58" s="196" t="s">
        <v>796</v>
      </c>
      <c r="B58" s="155" t="s">
        <v>800</v>
      </c>
      <c r="C58" s="172" t="s">
        <v>743</v>
      </c>
      <c r="D58" s="172" t="s">
        <v>748</v>
      </c>
      <c r="E58" s="173" t="s">
        <v>744</v>
      </c>
      <c r="F58" s="108"/>
    </row>
    <row r="59">
      <c r="A59" s="196" t="s">
        <v>796</v>
      </c>
      <c r="B59" s="155" t="s">
        <v>801</v>
      </c>
      <c r="C59" s="172" t="s">
        <v>780</v>
      </c>
      <c r="D59" s="172" t="s">
        <v>748</v>
      </c>
      <c r="E59" s="173" t="s">
        <v>744</v>
      </c>
      <c r="F59" s="108"/>
    </row>
    <row r="60" ht="28.8">
      <c r="A60" s="196" t="s">
        <v>796</v>
      </c>
      <c r="B60" s="155" t="s">
        <v>802</v>
      </c>
      <c r="C60" s="172" t="s">
        <v>780</v>
      </c>
      <c r="D60" s="224" t="s">
        <v>786</v>
      </c>
      <c r="E60" s="173"/>
      <c r="F60" s="108"/>
    </row>
    <row r="61">
      <c r="A61" s="196" t="s">
        <v>803</v>
      </c>
      <c r="B61" s="155" t="s">
        <v>804</v>
      </c>
      <c r="C61" s="172" t="s">
        <v>780</v>
      </c>
      <c r="D61" s="172" t="s">
        <v>748</v>
      </c>
      <c r="E61" s="173" t="s">
        <v>744</v>
      </c>
      <c r="F61" s="108"/>
    </row>
    <row r="62">
      <c r="A62" s="196" t="s">
        <v>803</v>
      </c>
      <c r="B62" s="155" t="s">
        <v>503</v>
      </c>
      <c r="C62" s="157" t="s">
        <v>780</v>
      </c>
      <c r="D62" s="157" t="s">
        <v>805</v>
      </c>
      <c r="E62" s="160"/>
      <c r="F62" s="76"/>
    </row>
    <row r="63" ht="28.8">
      <c r="A63" s="197" t="s">
        <v>806</v>
      </c>
      <c r="B63" s="156" t="s">
        <v>807</v>
      </c>
      <c r="C63" s="185" t="s">
        <v>743</v>
      </c>
      <c r="D63" s="185" t="s">
        <v>748</v>
      </c>
      <c r="E63" s="378" t="s">
        <v>744</v>
      </c>
      <c r="F63" s="187"/>
    </row>
    <row r="64">
      <c r="A64" s="197" t="s">
        <v>806</v>
      </c>
      <c r="B64" s="156" t="s">
        <v>808</v>
      </c>
      <c r="C64" s="185" t="s">
        <v>743</v>
      </c>
      <c r="D64" s="185" t="s">
        <v>748</v>
      </c>
      <c r="E64" s="378" t="s">
        <v>744</v>
      </c>
      <c r="F64" s="187"/>
    </row>
    <row r="65">
      <c r="A65" s="197" t="s">
        <v>806</v>
      </c>
      <c r="B65" s="156" t="s">
        <v>809</v>
      </c>
      <c r="C65" s="185" t="s">
        <v>743</v>
      </c>
      <c r="D65" s="185" t="s">
        <v>748</v>
      </c>
      <c r="E65" s="378" t="s">
        <v>744</v>
      </c>
      <c r="F65" s="187"/>
    </row>
    <row r="66">
      <c r="A66" s="197" t="s">
        <v>806</v>
      </c>
      <c r="B66" s="188" t="s">
        <v>810</v>
      </c>
      <c r="C66" s="185" t="s">
        <v>743</v>
      </c>
      <c r="D66" s="185" t="s">
        <v>748</v>
      </c>
      <c r="E66" s="378" t="s">
        <v>744</v>
      </c>
      <c r="F66" s="187"/>
    </row>
    <row r="67">
      <c r="A67" s="197" t="s">
        <v>806</v>
      </c>
      <c r="B67" s="188" t="s">
        <v>811</v>
      </c>
      <c r="C67" s="185" t="s">
        <v>743</v>
      </c>
      <c r="D67" s="185" t="s">
        <v>748</v>
      </c>
      <c r="E67" s="378" t="s">
        <v>744</v>
      </c>
      <c r="F67" s="187"/>
    </row>
    <row r="68">
      <c r="A68" s="197" t="s">
        <v>806</v>
      </c>
      <c r="B68" s="189" t="s">
        <v>812</v>
      </c>
      <c r="C68" s="185" t="s">
        <v>743</v>
      </c>
      <c r="D68" s="185" t="s">
        <v>748</v>
      </c>
      <c r="E68" s="378" t="s">
        <v>744</v>
      </c>
      <c r="F68" s="187"/>
    </row>
    <row r="69">
      <c r="A69" s="197" t="s">
        <v>806</v>
      </c>
      <c r="B69" s="188" t="s">
        <v>813</v>
      </c>
      <c r="C69" s="185" t="s">
        <v>780</v>
      </c>
      <c r="D69" s="185" t="s">
        <v>748</v>
      </c>
      <c r="E69" s="378" t="s">
        <v>744</v>
      </c>
      <c r="F69" s="187"/>
    </row>
    <row r="70">
      <c r="A70" s="197" t="s">
        <v>806</v>
      </c>
      <c r="B70" s="189" t="s">
        <v>814</v>
      </c>
      <c r="C70" s="185" t="s">
        <v>743</v>
      </c>
      <c r="D70" s="185" t="s">
        <v>748</v>
      </c>
      <c r="E70" s="378" t="s">
        <v>744</v>
      </c>
      <c r="F70" s="187"/>
    </row>
    <row r="71">
      <c r="A71" s="197" t="s">
        <v>806</v>
      </c>
      <c r="B71" s="189" t="s">
        <v>815</v>
      </c>
      <c r="C71" s="185" t="s">
        <v>780</v>
      </c>
      <c r="D71" s="185" t="s">
        <v>748</v>
      </c>
      <c r="E71" s="378" t="s">
        <v>744</v>
      </c>
      <c r="F71" s="187"/>
    </row>
    <row r="72">
      <c r="A72" s="197" t="s">
        <v>806</v>
      </c>
      <c r="B72" s="156" t="s">
        <v>816</v>
      </c>
      <c r="C72" s="185" t="s">
        <v>746</v>
      </c>
      <c r="D72" s="185" t="s">
        <v>817</v>
      </c>
      <c r="E72" s="186"/>
      <c r="F72" s="187"/>
    </row>
    <row r="73">
      <c r="A73" s="197" t="s">
        <v>806</v>
      </c>
      <c r="B73" s="188" t="s">
        <v>818</v>
      </c>
      <c r="C73" s="185" t="s">
        <v>743</v>
      </c>
      <c r="D73" s="185" t="s">
        <v>805</v>
      </c>
      <c r="E73" s="186"/>
      <c r="F73" s="378" t="s">
        <v>744</v>
      </c>
    </row>
    <row r="74">
      <c r="A74" s="197" t="s">
        <v>806</v>
      </c>
      <c r="B74" s="188" t="s">
        <v>819</v>
      </c>
      <c r="C74" s="185" t="s">
        <v>743</v>
      </c>
      <c r="D74" s="185" t="s">
        <v>757</v>
      </c>
      <c r="E74" s="186"/>
      <c r="F74" s="378" t="s">
        <v>744</v>
      </c>
    </row>
    <row r="75">
      <c r="A75" s="197" t="s">
        <v>806</v>
      </c>
      <c r="B75" s="156" t="s">
        <v>820</v>
      </c>
      <c r="C75" s="185" t="s">
        <v>746</v>
      </c>
      <c r="D75" s="185" t="s">
        <v>748</v>
      </c>
      <c r="E75" s="378" t="s">
        <v>744</v>
      </c>
      <c r="F75" s="187"/>
    </row>
    <row r="76">
      <c r="A76" s="197" t="s">
        <v>806</v>
      </c>
      <c r="B76" s="189" t="s">
        <v>821</v>
      </c>
      <c r="C76" s="185" t="s">
        <v>743</v>
      </c>
      <c r="D76" s="185" t="s">
        <v>748</v>
      </c>
      <c r="E76" s="378" t="s">
        <v>744</v>
      </c>
      <c r="F76" s="187"/>
    </row>
    <row r="77">
      <c r="A77" s="197" t="s">
        <v>806</v>
      </c>
      <c r="B77" s="189" t="s">
        <v>822</v>
      </c>
      <c r="C77" s="185" t="s">
        <v>780</v>
      </c>
      <c r="D77" s="185" t="s">
        <v>748</v>
      </c>
      <c r="E77" s="378" t="s">
        <v>744</v>
      </c>
      <c r="F77" s="187"/>
    </row>
    <row r="78">
      <c r="A78" s="202" t="s">
        <v>823</v>
      </c>
      <c r="B78" s="190" t="s">
        <v>824</v>
      </c>
      <c r="C78" s="169" t="s">
        <v>746</v>
      </c>
      <c r="D78" s="169" t="s">
        <v>757</v>
      </c>
      <c r="E78" s="170"/>
      <c r="F78" s="379" t="s">
        <v>744</v>
      </c>
    </row>
    <row r="79">
      <c r="A79" s="202" t="s">
        <v>823</v>
      </c>
      <c r="B79" s="190" t="s">
        <v>825</v>
      </c>
      <c r="C79" s="169" t="s">
        <v>743</v>
      </c>
      <c r="D79" s="169" t="s">
        <v>757</v>
      </c>
      <c r="E79" s="170"/>
      <c r="F79" s="379" t="s">
        <v>744</v>
      </c>
    </row>
    <row r="80">
      <c r="A80" s="202" t="s">
        <v>823</v>
      </c>
      <c r="B80" s="191" t="s">
        <v>826</v>
      </c>
      <c r="C80" s="169" t="s">
        <v>780</v>
      </c>
      <c r="D80" s="169" t="s">
        <v>757</v>
      </c>
      <c r="E80" s="170"/>
      <c r="F80" s="379" t="s">
        <v>744</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737</v>
      </c>
      <c r="B1" s="162" t="s">
        <v>738</v>
      </c>
      <c r="C1" s="163" t="s">
        <v>739</v>
      </c>
      <c r="D1" s="163" t="s">
        <v>527</v>
      </c>
      <c r="E1" s="161" t="s">
        <v>528</v>
      </c>
    </row>
    <row r="2" s="122" customFormat="1">
      <c r="A2" s="195" t="s">
        <v>838</v>
      </c>
      <c r="B2" s="180" t="s">
        <v>1029</v>
      </c>
      <c r="C2" s="181" t="s">
        <v>780</v>
      </c>
      <c r="D2" s="182"/>
      <c r="E2" s="109"/>
    </row>
    <row r="3" s="122" customFormat="1">
      <c r="A3" s="195" t="s">
        <v>838</v>
      </c>
      <c r="B3" s="180" t="s">
        <v>1030</v>
      </c>
      <c r="C3" s="181" t="s">
        <v>780</v>
      </c>
      <c r="D3" s="182"/>
      <c r="E3" s="109"/>
    </row>
    <row r="4" s="122" customFormat="1">
      <c r="A4" s="195" t="s">
        <v>838</v>
      </c>
      <c r="B4" s="180" t="s">
        <v>1031</v>
      </c>
      <c r="C4" s="181" t="s">
        <v>743</v>
      </c>
      <c r="D4" s="182"/>
      <c r="E4" s="109"/>
    </row>
    <row r="5" s="122" customFormat="1">
      <c r="A5" s="195" t="s">
        <v>838</v>
      </c>
      <c r="B5" s="180" t="s">
        <v>1032</v>
      </c>
      <c r="C5" s="181" t="s">
        <v>743</v>
      </c>
      <c r="D5" s="182"/>
      <c r="E5" s="109"/>
    </row>
    <row r="6" s="122" customFormat="1">
      <c r="A6" s="195" t="s">
        <v>838</v>
      </c>
      <c r="B6" s="180" t="s">
        <v>1033</v>
      </c>
      <c r="C6" s="181" t="s">
        <v>743</v>
      </c>
      <c r="D6" s="182"/>
      <c r="E6" s="109"/>
    </row>
    <row r="7" s="122" customFormat="1">
      <c r="A7" s="195" t="s">
        <v>838</v>
      </c>
      <c r="B7" s="180" t="s">
        <v>1034</v>
      </c>
      <c r="C7" s="181" t="s">
        <v>743</v>
      </c>
      <c r="D7" s="182"/>
      <c r="E7" s="109"/>
    </row>
    <row r="8" s="122" customFormat="1">
      <c r="A8" s="195" t="s">
        <v>838</v>
      </c>
      <c r="B8" s="180" t="s">
        <v>1035</v>
      </c>
      <c r="C8" s="181" t="s">
        <v>780</v>
      </c>
      <c r="D8" s="182"/>
      <c r="E8" s="109"/>
    </row>
    <row r="9" s="122" customFormat="1">
      <c r="A9" s="195" t="s">
        <v>838</v>
      </c>
      <c r="B9" s="180" t="s">
        <v>1036</v>
      </c>
      <c r="C9" s="181" t="s">
        <v>780</v>
      </c>
      <c r="D9" s="182"/>
      <c r="E9" s="109"/>
    </row>
    <row r="10" s="122" customFormat="1">
      <c r="A10" s="195" t="s">
        <v>838</v>
      </c>
      <c r="B10" s="180" t="s">
        <v>1037</v>
      </c>
      <c r="C10" s="181" t="s">
        <v>743</v>
      </c>
      <c r="D10" s="182"/>
      <c r="E10" s="109"/>
    </row>
    <row r="11" s="122" customFormat="1">
      <c r="A11" s="195" t="s">
        <v>838</v>
      </c>
      <c r="B11" s="180" t="s">
        <v>1038</v>
      </c>
      <c r="C11" s="181" t="s">
        <v>743</v>
      </c>
      <c r="D11" s="182"/>
      <c r="E11" s="109"/>
    </row>
    <row r="12" s="122" customFormat="1">
      <c r="A12" s="195" t="s">
        <v>838</v>
      </c>
      <c r="B12" s="180" t="s">
        <v>1039</v>
      </c>
      <c r="C12" s="181" t="s">
        <v>780</v>
      </c>
      <c r="D12" s="182"/>
      <c r="E12" s="109"/>
    </row>
    <row r="13" s="122" customFormat="1">
      <c r="A13" s="195" t="s">
        <v>838</v>
      </c>
      <c r="B13" s="180" t="s">
        <v>1040</v>
      </c>
      <c r="C13" s="181" t="s">
        <v>780</v>
      </c>
      <c r="D13" s="182"/>
      <c r="E13" s="109"/>
    </row>
    <row r="14" s="122" customFormat="1">
      <c r="A14" s="195" t="s">
        <v>838</v>
      </c>
      <c r="B14" s="180" t="s">
        <v>1041</v>
      </c>
      <c r="C14" s="181" t="s">
        <v>780</v>
      </c>
      <c r="D14" s="182"/>
      <c r="E14" s="109"/>
    </row>
    <row r="15" s="122" customFormat="1">
      <c r="A15" s="195" t="s">
        <v>838</v>
      </c>
      <c r="B15" s="180" t="s">
        <v>1042</v>
      </c>
      <c r="C15" s="181" t="s">
        <v>780</v>
      </c>
      <c r="D15" s="182"/>
      <c r="E15" s="109"/>
    </row>
    <row r="16" s="122" customFormat="1">
      <c r="A16" s="195" t="s">
        <v>838</v>
      </c>
      <c r="B16" s="180" t="s">
        <v>1043</v>
      </c>
      <c r="C16" s="181" t="s">
        <v>780</v>
      </c>
      <c r="D16" s="182"/>
      <c r="E16" s="109"/>
    </row>
    <row r="17" s="122" customFormat="1">
      <c r="A17" s="195" t="s">
        <v>838</v>
      </c>
      <c r="B17" s="180" t="s">
        <v>1044</v>
      </c>
      <c r="C17" s="181" t="s">
        <v>780</v>
      </c>
      <c r="D17" s="182"/>
      <c r="E17" s="109"/>
    </row>
    <row r="18" s="122" customFormat="1">
      <c r="A18" s="195" t="s">
        <v>838</v>
      </c>
      <c r="B18" s="184" t="s">
        <v>1045</v>
      </c>
      <c r="C18" s="181" t="s">
        <v>780</v>
      </c>
      <c r="D18" s="182"/>
      <c r="E18" s="109"/>
    </row>
    <row r="19" s="122" customFormat="1">
      <c r="A19" s="195" t="s">
        <v>838</v>
      </c>
      <c r="B19" s="184" t="s">
        <v>1046</v>
      </c>
      <c r="C19" s="181" t="s">
        <v>780</v>
      </c>
      <c r="D19" s="182"/>
      <c r="E19" s="109"/>
    </row>
    <row r="20" s="122" customFormat="1">
      <c r="A20" s="195" t="s">
        <v>838</v>
      </c>
      <c r="B20" s="184" t="s">
        <v>1047</v>
      </c>
      <c r="C20" s="181" t="s">
        <v>780</v>
      </c>
      <c r="D20" s="182"/>
      <c r="E20" s="109"/>
    </row>
    <row r="21" s="122" customFormat="1">
      <c r="A21" s="195" t="s">
        <v>838</v>
      </c>
      <c r="B21" s="184" t="s">
        <v>1048</v>
      </c>
      <c r="C21" s="181" t="s">
        <v>780</v>
      </c>
      <c r="D21" s="182"/>
      <c r="E21" s="109"/>
    </row>
    <row r="22" s="122" customFormat="1">
      <c r="A22" s="195" t="s">
        <v>838</v>
      </c>
      <c r="B22" s="184" t="s">
        <v>1049</v>
      </c>
      <c r="C22" s="181" t="s">
        <v>780</v>
      </c>
      <c r="D22" s="182"/>
      <c r="E22" s="109"/>
    </row>
    <row r="23" s="122" customFormat="1">
      <c r="A23" s="195" t="s">
        <v>838</v>
      </c>
      <c r="B23" s="184" t="s">
        <v>1050</v>
      </c>
      <c r="C23" s="181" t="s">
        <v>780</v>
      </c>
      <c r="D23" s="182"/>
      <c r="E23" s="109"/>
    </row>
    <row r="24" s="122" customFormat="1">
      <c r="A24" s="195" t="s">
        <v>838</v>
      </c>
      <c r="B24" s="184" t="s">
        <v>1051</v>
      </c>
      <c r="C24" s="181" t="s">
        <v>780</v>
      </c>
      <c r="D24" s="182"/>
      <c r="E24" s="109"/>
    </row>
    <row r="25" s="122" customFormat="1">
      <c r="A25" s="195" t="s">
        <v>838</v>
      </c>
      <c r="B25" s="184" t="s">
        <v>1052</v>
      </c>
      <c r="C25" s="181" t="s">
        <v>743</v>
      </c>
      <c r="D25" s="182"/>
      <c r="E25" s="109"/>
    </row>
    <row r="26" s="122" customFormat="1">
      <c r="A26" s="200" t="s">
        <v>838</v>
      </c>
      <c r="B26" s="184" t="s">
        <v>1053</v>
      </c>
      <c r="C26" s="181"/>
      <c r="D26" s="182"/>
      <c r="E26" s="109"/>
    </row>
    <row r="27" s="122" customFormat="1">
      <c r="A27" s="200" t="s">
        <v>838</v>
      </c>
      <c r="B27" s="184" t="s">
        <v>1054</v>
      </c>
      <c r="C27" s="181"/>
      <c r="D27" s="182"/>
      <c r="E27" s="109"/>
    </row>
    <row r="28" s="122" customFormat="1">
      <c r="A28" s="195" t="s">
        <v>838</v>
      </c>
      <c r="B28" s="184" t="s">
        <v>1055</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842</v>
      </c>
      <c r="C1" s="212" t="s">
        <v>74</v>
      </c>
      <c r="D1" s="212" t="s">
        <v>75</v>
      </c>
      <c r="E1" s="212" t="s">
        <v>76</v>
      </c>
    </row>
    <row r="2" ht="181.8" s="207" customFormat="1">
      <c r="A2" s="217"/>
      <c r="B2" s="213" t="s">
        <v>843</v>
      </c>
      <c r="C2" s="218" t="s">
        <v>844</v>
      </c>
      <c r="D2" s="218" t="s">
        <v>845</v>
      </c>
      <c r="E2" s="218" t="s">
        <v>846</v>
      </c>
    </row>
    <row r="3">
      <c r="A3" s="214"/>
      <c r="B3" s="215"/>
      <c r="C3" s="216"/>
      <c r="D3" s="216"/>
      <c r="E3" s="216"/>
    </row>
    <row r="4">
      <c r="A4" s="210">
        <v>2</v>
      </c>
      <c r="B4" s="211" t="s">
        <v>847</v>
      </c>
      <c r="C4" s="212"/>
      <c r="D4" s="212"/>
      <c r="E4" s="212"/>
    </row>
    <row r="5" ht="192" s="207" customFormat="1">
      <c r="A5" s="217"/>
      <c r="B5" s="213" t="s">
        <v>848</v>
      </c>
      <c r="C5" s="218" t="s">
        <v>849</v>
      </c>
      <c r="D5" s="218" t="s">
        <v>850</v>
      </c>
      <c r="E5" s="218" t="s">
        <v>851</v>
      </c>
    </row>
    <row r="7" ht="36">
      <c r="A7" s="380" t="s">
        <v>852</v>
      </c>
      <c r="B7" s="380" t="s">
        <v>853</v>
      </c>
      <c r="C7" s="380" t="s">
        <v>738</v>
      </c>
      <c r="D7" s="380" t="s">
        <v>854</v>
      </c>
      <c r="E7" s="380" t="s">
        <v>855</v>
      </c>
      <c r="F7" s="380" t="s">
        <v>856</v>
      </c>
    </row>
    <row r="8" ht="18">
      <c r="A8" s="381"/>
      <c r="B8" s="382"/>
      <c r="C8" s="383"/>
      <c r="D8" s="382"/>
      <c r="E8" s="382"/>
      <c r="F8" s="382"/>
    </row>
    <row r="9" ht="18">
      <c r="A9" s="384"/>
      <c r="B9" s="385"/>
      <c r="C9" s="386"/>
      <c r="D9" s="387"/>
      <c r="E9" s="387"/>
      <c r="F9" s="387"/>
    </row>
    <row r="10" ht="36">
      <c r="A10" s="388">
        <v>1</v>
      </c>
      <c r="B10" s="389" t="s">
        <v>857</v>
      </c>
      <c r="C10" s="390" t="s">
        <v>858</v>
      </c>
      <c r="D10" s="391" t="s">
        <v>859</v>
      </c>
      <c r="E10" s="391" t="s">
        <v>860</v>
      </c>
      <c r="F10" s="392" t="s">
        <v>757</v>
      </c>
    </row>
    <row r="11" ht="18">
      <c r="A11" s="388">
        <f>A10+1</f>
        <v>2</v>
      </c>
      <c r="B11" s="393" t="s">
        <v>857</v>
      </c>
      <c r="C11" s="390" t="s">
        <v>861</v>
      </c>
      <c r="D11" s="391" t="s">
        <v>522</v>
      </c>
      <c r="E11" s="391" t="s">
        <v>522</v>
      </c>
      <c r="F11" s="392" t="s">
        <v>757</v>
      </c>
    </row>
    <row r="12" ht="36">
      <c r="A12" s="388">
        <f ref="A12:A73" t="shared" si="0">A11+1</f>
        <v>3</v>
      </c>
      <c r="B12" s="393" t="s">
        <v>857</v>
      </c>
      <c r="C12" s="390" t="s">
        <v>862</v>
      </c>
      <c r="D12" s="391" t="s">
        <v>522</v>
      </c>
      <c r="E12" s="391" t="s">
        <v>522</v>
      </c>
      <c r="F12" s="392" t="s">
        <v>757</v>
      </c>
    </row>
    <row r="13" ht="18">
      <c r="A13" s="388">
        <f t="shared" si="0"/>
        <v>4</v>
      </c>
      <c r="B13" s="394" t="s">
        <v>765</v>
      </c>
      <c r="C13" s="395" t="s">
        <v>756</v>
      </c>
      <c r="D13" s="395" t="s">
        <v>863</v>
      </c>
      <c r="E13" s="395" t="s">
        <v>863</v>
      </c>
      <c r="F13" s="392" t="s">
        <v>757</v>
      </c>
    </row>
    <row r="14" ht="18">
      <c r="A14" s="388">
        <f t="shared" si="0"/>
        <v>5</v>
      </c>
      <c r="B14" s="396" t="s">
        <v>765</v>
      </c>
      <c r="C14" s="395" t="s">
        <v>758</v>
      </c>
      <c r="D14" s="395" t="s">
        <v>859</v>
      </c>
      <c r="E14" s="395" t="s">
        <v>864</v>
      </c>
      <c r="F14" s="392" t="s">
        <v>757</v>
      </c>
    </row>
    <row r="15" ht="36">
      <c r="A15" s="388">
        <f t="shared" si="0"/>
        <v>6</v>
      </c>
      <c r="B15" s="396" t="s">
        <v>765</v>
      </c>
      <c r="C15" s="395" t="s">
        <v>759</v>
      </c>
      <c r="D15" s="395" t="s">
        <v>859</v>
      </c>
      <c r="E15" s="395" t="s">
        <v>865</v>
      </c>
      <c r="F15" s="392" t="s">
        <v>757</v>
      </c>
    </row>
    <row r="16" ht="18">
      <c r="A16" s="388">
        <f t="shared" si="0"/>
        <v>7</v>
      </c>
      <c r="B16" s="396" t="s">
        <v>765</v>
      </c>
      <c r="C16" s="395" t="s">
        <v>760</v>
      </c>
      <c r="D16" s="395" t="s">
        <v>863</v>
      </c>
      <c r="E16" s="395" t="s">
        <v>863</v>
      </c>
      <c r="F16" s="392" t="s">
        <v>757</v>
      </c>
    </row>
    <row r="17" ht="36">
      <c r="A17" s="388">
        <f t="shared" si="0"/>
        <v>8</v>
      </c>
      <c r="B17" s="396" t="s">
        <v>765</v>
      </c>
      <c r="C17" s="395" t="s">
        <v>762</v>
      </c>
      <c r="D17" s="395" t="s">
        <v>863</v>
      </c>
      <c r="E17" s="395" t="s">
        <v>863</v>
      </c>
      <c r="F17" s="392" t="s">
        <v>866</v>
      </c>
    </row>
    <row r="18" ht="36">
      <c r="A18" s="388">
        <f t="shared" si="0"/>
        <v>9</v>
      </c>
      <c r="B18" s="396" t="s">
        <v>765</v>
      </c>
      <c r="C18" s="395" t="s">
        <v>764</v>
      </c>
      <c r="D18" s="395" t="s">
        <v>859</v>
      </c>
      <c r="E18" s="395" t="s">
        <v>865</v>
      </c>
      <c r="F18" s="392" t="s">
        <v>866</v>
      </c>
    </row>
    <row r="19" ht="18">
      <c r="A19" s="388">
        <f t="shared" si="0"/>
        <v>10</v>
      </c>
      <c r="B19" s="396" t="s">
        <v>765</v>
      </c>
      <c r="C19" s="395" t="s">
        <v>867</v>
      </c>
      <c r="D19" s="397" t="s">
        <v>863</v>
      </c>
      <c r="E19" s="397" t="s">
        <v>863</v>
      </c>
      <c r="F19" s="392" t="s">
        <v>757</v>
      </c>
    </row>
    <row r="20" ht="18">
      <c r="A20" s="388">
        <f t="shared" si="0"/>
        <v>11</v>
      </c>
      <c r="B20" s="396" t="s">
        <v>765</v>
      </c>
      <c r="C20" s="395" t="s">
        <v>767</v>
      </c>
      <c r="D20" s="397" t="s">
        <v>859</v>
      </c>
      <c r="E20" s="397" t="s">
        <v>864</v>
      </c>
      <c r="F20" s="392" t="s">
        <v>757</v>
      </c>
    </row>
    <row r="21" ht="18">
      <c r="A21" s="388">
        <f t="shared" si="0"/>
        <v>12</v>
      </c>
      <c r="B21" s="396" t="s">
        <v>765</v>
      </c>
      <c r="C21" s="395" t="s">
        <v>834</v>
      </c>
      <c r="D21" s="397" t="s">
        <v>863</v>
      </c>
      <c r="E21" s="397" t="s">
        <v>863</v>
      </c>
      <c r="F21" s="392" t="s">
        <v>757</v>
      </c>
    </row>
    <row r="22" ht="36">
      <c r="A22" s="388">
        <f t="shared" si="0"/>
        <v>13</v>
      </c>
      <c r="B22" s="396" t="s">
        <v>765</v>
      </c>
      <c r="C22" s="395" t="s">
        <v>868</v>
      </c>
      <c r="D22" s="397" t="s">
        <v>859</v>
      </c>
      <c r="E22" s="397" t="s">
        <v>860</v>
      </c>
      <c r="F22" s="392" t="s">
        <v>866</v>
      </c>
    </row>
    <row r="23" ht="36">
      <c r="A23" s="388">
        <f t="shared" si="0"/>
        <v>14</v>
      </c>
      <c r="B23" s="398" t="s">
        <v>769</v>
      </c>
      <c r="C23" s="399" t="s">
        <v>869</v>
      </c>
      <c r="D23" s="400" t="s">
        <v>522</v>
      </c>
      <c r="E23" s="400" t="s">
        <v>522</v>
      </c>
      <c r="F23" s="392" t="s">
        <v>757</v>
      </c>
    </row>
    <row r="24" ht="36">
      <c r="A24" s="388">
        <f t="shared" si="0"/>
        <v>15</v>
      </c>
      <c r="B24" s="401" t="s">
        <v>769</v>
      </c>
      <c r="C24" s="399" t="s">
        <v>870</v>
      </c>
      <c r="D24" s="400" t="s">
        <v>522</v>
      </c>
      <c r="E24" s="400" t="s">
        <v>522</v>
      </c>
      <c r="F24" s="392" t="s">
        <v>757</v>
      </c>
    </row>
    <row r="25" ht="36">
      <c r="A25" s="388">
        <f t="shared" si="0"/>
        <v>16</v>
      </c>
      <c r="B25" s="401" t="s">
        <v>769</v>
      </c>
      <c r="C25" s="399" t="s">
        <v>871</v>
      </c>
      <c r="D25" s="400" t="s">
        <v>872</v>
      </c>
      <c r="E25" s="400" t="s">
        <v>872</v>
      </c>
      <c r="F25" s="392" t="s">
        <v>757</v>
      </c>
    </row>
    <row r="26" ht="36">
      <c r="A26" s="388">
        <f t="shared" si="0"/>
        <v>17</v>
      </c>
      <c r="B26" s="401" t="s">
        <v>769</v>
      </c>
      <c r="C26" s="399" t="s">
        <v>873</v>
      </c>
      <c r="D26" s="400" t="s">
        <v>872</v>
      </c>
      <c r="E26" s="400" t="s">
        <v>872</v>
      </c>
      <c r="F26" s="392" t="s">
        <v>757</v>
      </c>
    </row>
    <row r="27" ht="36">
      <c r="A27" s="388">
        <f t="shared" si="0"/>
        <v>18</v>
      </c>
      <c r="B27" s="401" t="s">
        <v>769</v>
      </c>
      <c r="C27" s="399" t="s">
        <v>874</v>
      </c>
      <c r="D27" s="400" t="s">
        <v>872</v>
      </c>
      <c r="E27" s="400" t="s">
        <v>872</v>
      </c>
      <c r="F27" s="392" t="s">
        <v>757</v>
      </c>
    </row>
    <row r="28" ht="18">
      <c r="A28" s="388">
        <f t="shared" si="0"/>
        <v>19</v>
      </c>
      <c r="B28" s="401" t="s">
        <v>769</v>
      </c>
      <c r="C28" s="399" t="s">
        <v>875</v>
      </c>
      <c r="D28" s="400" t="s">
        <v>522</v>
      </c>
      <c r="E28" s="400" t="s">
        <v>522</v>
      </c>
      <c r="F28" s="392" t="s">
        <v>757</v>
      </c>
    </row>
    <row r="29" ht="36">
      <c r="A29" s="388">
        <f t="shared" si="0"/>
        <v>20</v>
      </c>
      <c r="B29" s="402" t="s">
        <v>876</v>
      </c>
      <c r="C29" s="403" t="s">
        <v>877</v>
      </c>
      <c r="D29" s="404" t="s">
        <v>872</v>
      </c>
      <c r="E29" s="404" t="s">
        <v>872</v>
      </c>
      <c r="F29" s="392" t="s">
        <v>757</v>
      </c>
    </row>
    <row r="30" ht="18">
      <c r="A30" s="388">
        <f t="shared" si="0"/>
        <v>21</v>
      </c>
      <c r="B30" s="405" t="s">
        <v>876</v>
      </c>
      <c r="C30" s="403" t="s">
        <v>878</v>
      </c>
      <c r="D30" s="404" t="s">
        <v>510</v>
      </c>
      <c r="E30" s="404" t="s">
        <v>510</v>
      </c>
      <c r="F30" s="392" t="s">
        <v>757</v>
      </c>
    </row>
    <row r="31" ht="36">
      <c r="A31" s="388">
        <f t="shared" si="0"/>
        <v>22</v>
      </c>
      <c r="B31" s="405" t="s">
        <v>876</v>
      </c>
      <c r="C31" s="403" t="s">
        <v>879</v>
      </c>
      <c r="D31" s="404" t="s">
        <v>859</v>
      </c>
      <c r="E31" s="404" t="s">
        <v>880</v>
      </c>
      <c r="F31" s="392" t="s">
        <v>757</v>
      </c>
    </row>
    <row r="32" ht="18">
      <c r="A32" s="388">
        <f t="shared" si="0"/>
        <v>23</v>
      </c>
      <c r="B32" s="405" t="s">
        <v>876</v>
      </c>
      <c r="C32" s="403" t="s">
        <v>881</v>
      </c>
      <c r="D32" s="404" t="s">
        <v>859</v>
      </c>
      <c r="E32" s="404" t="s">
        <v>880</v>
      </c>
      <c r="F32" s="392" t="s">
        <v>757</v>
      </c>
    </row>
    <row r="33" ht="36">
      <c r="A33" s="388">
        <f t="shared" si="0"/>
        <v>24</v>
      </c>
      <c r="B33" s="405" t="s">
        <v>876</v>
      </c>
      <c r="C33" s="403" t="s">
        <v>882</v>
      </c>
      <c r="D33" s="404" t="s">
        <v>510</v>
      </c>
      <c r="E33" s="404" t="s">
        <v>510</v>
      </c>
      <c r="F33" s="392" t="s">
        <v>757</v>
      </c>
    </row>
    <row r="34" ht="18">
      <c r="A34" s="388">
        <f t="shared" si="0"/>
        <v>25</v>
      </c>
      <c r="B34" s="405" t="s">
        <v>876</v>
      </c>
      <c r="C34" s="403" t="s">
        <v>883</v>
      </c>
      <c r="D34" s="404" t="s">
        <v>510</v>
      </c>
      <c r="E34" s="404" t="s">
        <v>510</v>
      </c>
      <c r="F34" s="392" t="s">
        <v>757</v>
      </c>
    </row>
    <row r="35" ht="36">
      <c r="A35" s="388">
        <f t="shared" si="0"/>
        <v>26</v>
      </c>
      <c r="B35" s="405" t="s">
        <v>876</v>
      </c>
      <c r="C35" s="403" t="s">
        <v>884</v>
      </c>
      <c r="D35" s="404" t="s">
        <v>510</v>
      </c>
      <c r="E35" s="404" t="s">
        <v>510</v>
      </c>
      <c r="F35" s="392" t="s">
        <v>757</v>
      </c>
    </row>
    <row r="36" ht="18">
      <c r="A36" s="388">
        <f t="shared" si="0"/>
        <v>27</v>
      </c>
      <c r="B36" s="405" t="s">
        <v>876</v>
      </c>
      <c r="C36" s="403" t="s">
        <v>885</v>
      </c>
      <c r="D36" s="404" t="s">
        <v>510</v>
      </c>
      <c r="E36" s="404" t="s">
        <v>510</v>
      </c>
      <c r="F36" s="392" t="s">
        <v>757</v>
      </c>
    </row>
    <row r="37" ht="18">
      <c r="A37" s="388">
        <f t="shared" si="0"/>
        <v>28</v>
      </c>
      <c r="B37" s="405" t="s">
        <v>876</v>
      </c>
      <c r="C37" s="403" t="s">
        <v>886</v>
      </c>
      <c r="D37" s="404" t="s">
        <v>510</v>
      </c>
      <c r="E37" s="404" t="s">
        <v>510</v>
      </c>
      <c r="F37" s="392" t="s">
        <v>757</v>
      </c>
    </row>
    <row r="38" ht="36">
      <c r="A38" s="388">
        <f t="shared" si="0"/>
        <v>29</v>
      </c>
      <c r="B38" s="405" t="s">
        <v>876</v>
      </c>
      <c r="C38" s="403" t="s">
        <v>887</v>
      </c>
      <c r="D38" s="404" t="s">
        <v>510</v>
      </c>
      <c r="E38" s="404" t="s">
        <v>510</v>
      </c>
      <c r="F38" s="392" t="s">
        <v>757</v>
      </c>
    </row>
    <row r="39" ht="36">
      <c r="A39" s="388">
        <f t="shared" si="0"/>
        <v>30</v>
      </c>
      <c r="B39" s="405" t="s">
        <v>876</v>
      </c>
      <c r="C39" s="403" t="s">
        <v>888</v>
      </c>
      <c r="D39" s="404" t="s">
        <v>510</v>
      </c>
      <c r="E39" s="404" t="s">
        <v>510</v>
      </c>
      <c r="F39" s="392" t="s">
        <v>757</v>
      </c>
    </row>
    <row r="40" ht="18">
      <c r="A40" s="388">
        <f t="shared" si="0"/>
        <v>31</v>
      </c>
      <c r="B40" s="405" t="s">
        <v>876</v>
      </c>
      <c r="C40" s="403" t="s">
        <v>889</v>
      </c>
      <c r="D40" s="404" t="s">
        <v>510</v>
      </c>
      <c r="E40" s="404" t="s">
        <v>510</v>
      </c>
      <c r="F40" s="392" t="s">
        <v>757</v>
      </c>
    </row>
    <row r="41" ht="36">
      <c r="A41" s="388">
        <f t="shared" si="0"/>
        <v>32</v>
      </c>
      <c r="B41" s="405" t="s">
        <v>876</v>
      </c>
      <c r="C41" s="403" t="s">
        <v>890</v>
      </c>
      <c r="D41" s="404" t="s">
        <v>510</v>
      </c>
      <c r="E41" s="404" t="s">
        <v>510</v>
      </c>
      <c r="F41" s="392" t="s">
        <v>757</v>
      </c>
    </row>
    <row r="42" ht="36">
      <c r="A42" s="388">
        <f t="shared" si="0"/>
        <v>33</v>
      </c>
      <c r="B42" s="405" t="s">
        <v>876</v>
      </c>
      <c r="C42" s="403" t="s">
        <v>891</v>
      </c>
      <c r="D42" s="404" t="s">
        <v>510</v>
      </c>
      <c r="E42" s="404" t="s">
        <v>510</v>
      </c>
      <c r="F42" s="392" t="s">
        <v>757</v>
      </c>
    </row>
    <row r="43" ht="72">
      <c r="A43" s="388">
        <f t="shared" si="0"/>
        <v>34</v>
      </c>
      <c r="B43" s="405" t="s">
        <v>876</v>
      </c>
      <c r="C43" s="403" t="s">
        <v>892</v>
      </c>
      <c r="D43" s="404" t="s">
        <v>510</v>
      </c>
      <c r="E43" s="404" t="s">
        <v>510</v>
      </c>
      <c r="F43" s="392" t="s">
        <v>757</v>
      </c>
    </row>
    <row r="44" ht="36">
      <c r="A44" s="388">
        <f t="shared" si="0"/>
        <v>35</v>
      </c>
      <c r="B44" s="405" t="s">
        <v>876</v>
      </c>
      <c r="C44" s="403" t="s">
        <v>893</v>
      </c>
      <c r="D44" s="404" t="s">
        <v>872</v>
      </c>
      <c r="E44" s="404" t="s">
        <v>872</v>
      </c>
      <c r="F44" s="392" t="s">
        <v>757</v>
      </c>
    </row>
    <row r="45" ht="36">
      <c r="A45" s="388">
        <f t="shared" si="0"/>
        <v>36</v>
      </c>
      <c r="B45" s="405" t="s">
        <v>876</v>
      </c>
      <c r="C45" s="403" t="s">
        <v>894</v>
      </c>
      <c r="D45" s="404" t="s">
        <v>859</v>
      </c>
      <c r="E45" s="404" t="s">
        <v>880</v>
      </c>
      <c r="F45" s="392" t="s">
        <v>757</v>
      </c>
    </row>
    <row r="46" ht="36">
      <c r="A46" s="388">
        <f t="shared" si="0"/>
        <v>37</v>
      </c>
      <c r="B46" s="405" t="s">
        <v>876</v>
      </c>
      <c r="C46" s="403" t="s">
        <v>895</v>
      </c>
      <c r="D46" s="404" t="s">
        <v>859</v>
      </c>
      <c r="E46" s="404" t="s">
        <v>880</v>
      </c>
      <c r="F46" s="392" t="s">
        <v>757</v>
      </c>
    </row>
    <row r="47" ht="18">
      <c r="A47" s="388">
        <f t="shared" si="0"/>
        <v>38</v>
      </c>
      <c r="B47" s="405" t="s">
        <v>876</v>
      </c>
      <c r="C47" s="403" t="s">
        <v>896</v>
      </c>
      <c r="D47" s="404" t="s">
        <v>863</v>
      </c>
      <c r="E47" s="404" t="s">
        <v>863</v>
      </c>
      <c r="F47" s="392" t="s">
        <v>757</v>
      </c>
    </row>
    <row r="48" ht="18">
      <c r="A48" s="388">
        <f t="shared" si="0"/>
        <v>39</v>
      </c>
      <c r="B48" s="405" t="s">
        <v>876</v>
      </c>
      <c r="C48" s="403" t="s">
        <v>897</v>
      </c>
      <c r="D48" s="404" t="s">
        <v>859</v>
      </c>
      <c r="E48" s="404" t="s">
        <v>880</v>
      </c>
      <c r="F48" s="392" t="s">
        <v>757</v>
      </c>
    </row>
    <row r="49" ht="36">
      <c r="A49" s="388">
        <f t="shared" si="0"/>
        <v>40</v>
      </c>
      <c r="B49" s="405" t="s">
        <v>876</v>
      </c>
      <c r="C49" s="403" t="s">
        <v>898</v>
      </c>
      <c r="D49" s="404" t="s">
        <v>859</v>
      </c>
      <c r="E49" s="404" t="s">
        <v>860</v>
      </c>
      <c r="F49" s="392" t="s">
        <v>757</v>
      </c>
    </row>
    <row r="50" ht="36">
      <c r="A50" s="388">
        <f t="shared" si="0"/>
        <v>41</v>
      </c>
      <c r="B50" s="405" t="s">
        <v>876</v>
      </c>
      <c r="C50" s="403" t="s">
        <v>899</v>
      </c>
      <c r="D50" s="404" t="s">
        <v>859</v>
      </c>
      <c r="E50" s="404" t="s">
        <v>860</v>
      </c>
      <c r="F50" s="392" t="s">
        <v>757</v>
      </c>
    </row>
    <row r="51" ht="36">
      <c r="A51" s="388">
        <f t="shared" si="0"/>
        <v>42</v>
      </c>
      <c r="B51" s="405" t="s">
        <v>876</v>
      </c>
      <c r="C51" s="403" t="s">
        <v>900</v>
      </c>
      <c r="D51" s="404" t="s">
        <v>859</v>
      </c>
      <c r="E51" s="404" t="s">
        <v>860</v>
      </c>
      <c r="F51" s="392" t="s">
        <v>757</v>
      </c>
    </row>
    <row r="52" ht="36">
      <c r="A52" s="388">
        <f t="shared" si="0"/>
        <v>43</v>
      </c>
      <c r="B52" s="405" t="s">
        <v>876</v>
      </c>
      <c r="C52" s="403" t="s">
        <v>901</v>
      </c>
      <c r="D52" s="404" t="s">
        <v>872</v>
      </c>
      <c r="E52" s="404" t="s">
        <v>872</v>
      </c>
      <c r="F52" s="392" t="s">
        <v>757</v>
      </c>
    </row>
    <row r="53" ht="36">
      <c r="A53" s="388">
        <f t="shared" si="0"/>
        <v>44</v>
      </c>
      <c r="B53" s="405" t="s">
        <v>876</v>
      </c>
      <c r="C53" s="403" t="s">
        <v>902</v>
      </c>
      <c r="D53" s="404" t="s">
        <v>859</v>
      </c>
      <c r="E53" s="404" t="s">
        <v>860</v>
      </c>
      <c r="F53" s="392" t="s">
        <v>757</v>
      </c>
    </row>
    <row r="54" ht="36">
      <c r="A54" s="388">
        <f t="shared" si="0"/>
        <v>45</v>
      </c>
      <c r="B54" s="406" t="s">
        <v>783</v>
      </c>
      <c r="C54" s="407" t="s">
        <v>783</v>
      </c>
      <c r="D54" s="408" t="s">
        <v>859</v>
      </c>
      <c r="E54" s="408" t="s">
        <v>860</v>
      </c>
      <c r="F54" s="392" t="s">
        <v>866</v>
      </c>
    </row>
    <row r="55" ht="18">
      <c r="A55" s="388">
        <f t="shared" si="0"/>
        <v>46</v>
      </c>
      <c r="B55" s="406" t="s">
        <v>502</v>
      </c>
      <c r="C55" s="407" t="s">
        <v>502</v>
      </c>
      <c r="D55" s="408" t="s">
        <v>859</v>
      </c>
      <c r="E55" s="408" t="s">
        <v>865</v>
      </c>
      <c r="F55" s="392" t="s">
        <v>757</v>
      </c>
    </row>
    <row r="56" ht="18">
      <c r="A56" s="388">
        <f t="shared" si="0"/>
        <v>47</v>
      </c>
      <c r="B56" s="409" t="s">
        <v>502</v>
      </c>
      <c r="C56" s="407" t="s">
        <v>502</v>
      </c>
      <c r="D56" s="408" t="s">
        <v>903</v>
      </c>
      <c r="E56" s="408" t="s">
        <v>903</v>
      </c>
      <c r="F56" s="392" t="s">
        <v>757</v>
      </c>
    </row>
    <row r="57" ht="18">
      <c r="A57" s="388">
        <f t="shared" si="0"/>
        <v>48</v>
      </c>
      <c r="B57" s="409" t="s">
        <v>502</v>
      </c>
      <c r="C57" s="407" t="s">
        <v>788</v>
      </c>
      <c r="D57" s="408" t="s">
        <v>859</v>
      </c>
      <c r="E57" s="408" t="s">
        <v>880</v>
      </c>
      <c r="F57" s="392" t="s">
        <v>757</v>
      </c>
    </row>
    <row r="58" ht="18">
      <c r="A58" s="388">
        <f t="shared" si="0"/>
        <v>49</v>
      </c>
      <c r="B58" s="409" t="s">
        <v>502</v>
      </c>
      <c r="C58" s="407" t="s">
        <v>789</v>
      </c>
      <c r="D58" s="408" t="s">
        <v>510</v>
      </c>
      <c r="E58" s="408" t="s">
        <v>510</v>
      </c>
      <c r="F58" s="392" t="s">
        <v>757</v>
      </c>
    </row>
    <row r="59" ht="36">
      <c r="A59" s="388">
        <f t="shared" si="0"/>
        <v>50</v>
      </c>
      <c r="B59" s="406" t="s">
        <v>790</v>
      </c>
      <c r="C59" s="407" t="s">
        <v>904</v>
      </c>
      <c r="D59" s="408" t="s">
        <v>859</v>
      </c>
      <c r="E59" s="408" t="s">
        <v>865</v>
      </c>
      <c r="F59" s="392" t="s">
        <v>757</v>
      </c>
    </row>
    <row r="60" ht="18">
      <c r="A60" s="388">
        <f t="shared" si="0"/>
        <v>51</v>
      </c>
      <c r="B60" s="409" t="s">
        <v>790</v>
      </c>
      <c r="C60" s="407" t="s">
        <v>905</v>
      </c>
      <c r="D60" s="408" t="s">
        <v>903</v>
      </c>
      <c r="E60" s="408" t="s">
        <v>903</v>
      </c>
      <c r="F60" s="392" t="s">
        <v>757</v>
      </c>
    </row>
    <row r="61" ht="18">
      <c r="A61" s="388">
        <f t="shared" si="0"/>
        <v>52</v>
      </c>
      <c r="B61" s="409" t="s">
        <v>790</v>
      </c>
      <c r="C61" s="407" t="s">
        <v>906</v>
      </c>
      <c r="D61" s="408" t="s">
        <v>903</v>
      </c>
      <c r="E61" s="408" t="s">
        <v>903</v>
      </c>
      <c r="F61" s="392" t="s">
        <v>757</v>
      </c>
    </row>
    <row r="62" ht="18">
      <c r="A62" s="388">
        <f t="shared" si="0"/>
        <v>53</v>
      </c>
      <c r="B62" s="409" t="s">
        <v>790</v>
      </c>
      <c r="C62" s="407" t="s">
        <v>788</v>
      </c>
      <c r="D62" s="408" t="s">
        <v>859</v>
      </c>
      <c r="E62" s="408" t="s">
        <v>880</v>
      </c>
      <c r="F62" s="392" t="s">
        <v>757</v>
      </c>
    </row>
    <row r="63" ht="18">
      <c r="A63" s="388">
        <f t="shared" si="0"/>
        <v>54</v>
      </c>
      <c r="B63" s="409" t="s">
        <v>790</v>
      </c>
      <c r="C63" s="407" t="s">
        <v>789</v>
      </c>
      <c r="D63" s="408" t="s">
        <v>510</v>
      </c>
      <c r="E63" s="408" t="s">
        <v>510</v>
      </c>
      <c r="F63" s="392" t="s">
        <v>757</v>
      </c>
    </row>
    <row r="64" ht="18">
      <c r="A64" s="388">
        <f t="shared" si="0"/>
        <v>55</v>
      </c>
      <c r="B64" s="409" t="s">
        <v>790</v>
      </c>
      <c r="C64" s="407" t="s">
        <v>795</v>
      </c>
      <c r="D64" s="408" t="s">
        <v>859</v>
      </c>
      <c r="E64" s="408" t="s">
        <v>865</v>
      </c>
      <c r="F64" s="392" t="s">
        <v>757</v>
      </c>
    </row>
    <row r="65" ht="36">
      <c r="A65" s="388">
        <f t="shared" si="0"/>
        <v>56</v>
      </c>
      <c r="B65" s="406" t="s">
        <v>503</v>
      </c>
      <c r="C65" s="407" t="s">
        <v>907</v>
      </c>
      <c r="D65" s="408" t="s">
        <v>859</v>
      </c>
      <c r="E65" s="408" t="s">
        <v>860</v>
      </c>
      <c r="F65" s="392" t="s">
        <v>866</v>
      </c>
    </row>
    <row r="66" ht="18">
      <c r="A66" s="388">
        <f t="shared" si="0"/>
        <v>57</v>
      </c>
      <c r="B66" s="409" t="s">
        <v>503</v>
      </c>
      <c r="C66" s="407" t="s">
        <v>788</v>
      </c>
      <c r="D66" s="408" t="s">
        <v>859</v>
      </c>
      <c r="E66" s="408" t="s">
        <v>880</v>
      </c>
      <c r="F66" s="392" t="s">
        <v>757</v>
      </c>
    </row>
    <row r="67" ht="18">
      <c r="A67" s="388">
        <f t="shared" si="0"/>
        <v>58</v>
      </c>
      <c r="B67" s="409" t="s">
        <v>503</v>
      </c>
      <c r="C67" s="407" t="s">
        <v>789</v>
      </c>
      <c r="D67" s="408" t="s">
        <v>510</v>
      </c>
      <c r="E67" s="408" t="s">
        <v>510</v>
      </c>
      <c r="F67" s="392" t="s">
        <v>757</v>
      </c>
    </row>
    <row r="68" ht="36">
      <c r="A68" s="388">
        <f t="shared" si="0"/>
        <v>59</v>
      </c>
      <c r="B68" s="410" t="s">
        <v>806</v>
      </c>
      <c r="C68" s="411" t="s">
        <v>908</v>
      </c>
      <c r="D68" s="412" t="s">
        <v>859</v>
      </c>
      <c r="E68" s="412" t="s">
        <v>880</v>
      </c>
      <c r="F68" s="392" t="s">
        <v>757</v>
      </c>
    </row>
    <row r="69" ht="18">
      <c r="A69" s="388">
        <f t="shared" si="0"/>
        <v>60</v>
      </c>
      <c r="B69" s="413" t="s">
        <v>806</v>
      </c>
      <c r="C69" s="411" t="s">
        <v>808</v>
      </c>
      <c r="D69" s="412" t="s">
        <v>859</v>
      </c>
      <c r="E69" s="412" t="s">
        <v>880</v>
      </c>
      <c r="F69" s="392" t="s">
        <v>757</v>
      </c>
    </row>
    <row r="70" ht="18">
      <c r="A70" s="388">
        <f t="shared" si="0"/>
        <v>61</v>
      </c>
      <c r="B70" s="413" t="s">
        <v>806</v>
      </c>
      <c r="C70" s="411" t="s">
        <v>809</v>
      </c>
      <c r="D70" s="412" t="s">
        <v>859</v>
      </c>
      <c r="E70" s="412" t="s">
        <v>880</v>
      </c>
      <c r="F70" s="392" t="s">
        <v>757</v>
      </c>
    </row>
    <row r="71" ht="18">
      <c r="A71" s="388">
        <f t="shared" si="0"/>
        <v>62</v>
      </c>
      <c r="B71" s="413" t="s">
        <v>806</v>
      </c>
      <c r="C71" s="411" t="s">
        <v>816</v>
      </c>
      <c r="D71" s="412" t="s">
        <v>863</v>
      </c>
      <c r="E71" s="412" t="s">
        <v>863</v>
      </c>
      <c r="F71" s="392" t="s">
        <v>757</v>
      </c>
    </row>
    <row r="72" ht="36">
      <c r="A72" s="388">
        <f t="shared" si="0"/>
        <v>63</v>
      </c>
      <c r="B72" s="413" t="s">
        <v>806</v>
      </c>
      <c r="C72" s="411" t="s">
        <v>909</v>
      </c>
      <c r="D72" s="412" t="s">
        <v>859</v>
      </c>
      <c r="E72" s="412" t="s">
        <v>860</v>
      </c>
      <c r="F72" s="392" t="s">
        <v>866</v>
      </c>
    </row>
    <row r="73" ht="18">
      <c r="A73" s="388">
        <f t="shared" si="0"/>
        <v>64</v>
      </c>
      <c r="B73" s="413" t="s">
        <v>806</v>
      </c>
      <c r="C73" s="411" t="s">
        <v>820</v>
      </c>
      <c r="D73" s="411" t="s">
        <v>522</v>
      </c>
      <c r="E73" s="411" t="s">
        <v>522</v>
      </c>
      <c r="F73" s="392" t="s">
        <v>757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852</v>
      </c>
      <c r="B1" s="380" t="s">
        <v>853</v>
      </c>
      <c r="C1" s="380" t="s">
        <v>738</v>
      </c>
      <c r="D1" s="431" t="s">
        <v>854</v>
      </c>
    </row>
    <row r="2" ht="18">
      <c r="A2" s="592"/>
      <c r="B2" s="593"/>
      <c r="C2" s="594"/>
    </row>
    <row r="3" ht="18">
      <c r="A3" s="414">
        <v>1</v>
      </c>
      <c r="B3" s="415" t="s">
        <v>765</v>
      </c>
      <c r="C3" s="416" t="s">
        <v>1056</v>
      </c>
      <c r="D3" s="429" t="s">
        <v>746</v>
      </c>
    </row>
    <row r="4" ht="18">
      <c r="A4" s="417">
        <v>2</v>
      </c>
      <c r="B4" s="418" t="s">
        <v>765</v>
      </c>
      <c r="C4" s="419" t="s">
        <v>1057</v>
      </c>
      <c r="D4" s="430" t="s">
        <v>746</v>
      </c>
    </row>
    <row r="5" ht="18">
      <c r="A5" s="414">
        <v>3</v>
      </c>
      <c r="B5" s="418" t="s">
        <v>765</v>
      </c>
      <c r="C5" s="419" t="s">
        <v>834</v>
      </c>
      <c r="D5" s="430" t="s">
        <v>746</v>
      </c>
    </row>
    <row r="6" ht="18">
      <c r="A6" s="417">
        <v>4</v>
      </c>
      <c r="B6" s="418" t="s">
        <v>765</v>
      </c>
      <c r="C6" s="419" t="s">
        <v>768</v>
      </c>
      <c r="D6" s="430" t="s">
        <v>746</v>
      </c>
    </row>
    <row r="7" ht="18">
      <c r="A7" s="414">
        <v>5</v>
      </c>
      <c r="B7" s="393" t="s">
        <v>755</v>
      </c>
      <c r="C7" s="390" t="s">
        <v>756</v>
      </c>
      <c r="D7" s="430" t="s">
        <v>746</v>
      </c>
    </row>
    <row r="8" ht="18">
      <c r="A8" s="417">
        <v>6</v>
      </c>
      <c r="B8" s="393" t="s">
        <v>755</v>
      </c>
      <c r="C8" s="390" t="s">
        <v>1058</v>
      </c>
      <c r="D8" s="430" t="s">
        <v>746</v>
      </c>
    </row>
    <row r="9" ht="18">
      <c r="A9" s="414">
        <v>7</v>
      </c>
      <c r="B9" s="393" t="s">
        <v>755</v>
      </c>
      <c r="C9" s="390" t="s">
        <v>758</v>
      </c>
      <c r="D9" s="430" t="s">
        <v>746</v>
      </c>
    </row>
    <row r="10" ht="18">
      <c r="A10" s="417">
        <v>8</v>
      </c>
      <c r="B10" s="393" t="s">
        <v>755</v>
      </c>
      <c r="C10" s="390" t="s">
        <v>759</v>
      </c>
      <c r="D10" s="430" t="s">
        <v>743</v>
      </c>
    </row>
    <row r="11" ht="18">
      <c r="A11" s="414">
        <v>9</v>
      </c>
      <c r="B11" s="393" t="s">
        <v>755</v>
      </c>
      <c r="C11" s="390" t="s">
        <v>760</v>
      </c>
      <c r="D11" s="430" t="s">
        <v>743</v>
      </c>
    </row>
    <row r="12" ht="18">
      <c r="A12" s="417">
        <v>10</v>
      </c>
      <c r="B12" s="405" t="s">
        <v>1059</v>
      </c>
      <c r="C12" s="403" t="s">
        <v>1060</v>
      </c>
      <c r="D12" s="430" t="s">
        <v>743</v>
      </c>
    </row>
    <row r="13" ht="18">
      <c r="A13" s="414">
        <v>11</v>
      </c>
      <c r="B13" s="405" t="s">
        <v>1059</v>
      </c>
      <c r="C13" s="403" t="s">
        <v>1061</v>
      </c>
      <c r="D13" s="430" t="s">
        <v>743</v>
      </c>
    </row>
    <row r="14" ht="18">
      <c r="A14" s="417">
        <v>12</v>
      </c>
      <c r="B14" s="405" t="s">
        <v>1059</v>
      </c>
      <c r="C14" s="420" t="s">
        <v>1062</v>
      </c>
      <c r="D14" s="430" t="s">
        <v>743</v>
      </c>
    </row>
    <row r="15" ht="18">
      <c r="A15" s="414">
        <v>13</v>
      </c>
      <c r="B15" s="405" t="s">
        <v>1059</v>
      </c>
      <c r="C15" s="420" t="s">
        <v>1063</v>
      </c>
      <c r="D15" s="430" t="s">
        <v>743</v>
      </c>
    </row>
    <row r="16" ht="18">
      <c r="A16" s="414"/>
      <c r="B16" s="405" t="s">
        <v>1059</v>
      </c>
      <c r="C16" s="420" t="s">
        <v>1064</v>
      </c>
      <c r="D16" s="430" t="s">
        <v>743</v>
      </c>
    </row>
    <row r="17" ht="18">
      <c r="A17" s="417">
        <v>14</v>
      </c>
      <c r="B17" s="421" t="s">
        <v>769</v>
      </c>
      <c r="C17" s="422" t="s">
        <v>560</v>
      </c>
      <c r="D17" s="430" t="s">
        <v>743</v>
      </c>
    </row>
    <row r="18" ht="18">
      <c r="A18" s="414">
        <v>15</v>
      </c>
      <c r="B18" s="421" t="s">
        <v>769</v>
      </c>
      <c r="C18" s="422" t="s">
        <v>1065</v>
      </c>
      <c r="D18" s="430" t="s">
        <v>743</v>
      </c>
    </row>
    <row r="19" ht="18">
      <c r="A19" s="417">
        <v>16</v>
      </c>
      <c r="B19" s="421" t="s">
        <v>769</v>
      </c>
      <c r="C19" s="422" t="s">
        <v>1066</v>
      </c>
      <c r="D19" s="430" t="s">
        <v>743</v>
      </c>
    </row>
    <row r="20" ht="18">
      <c r="A20" s="414">
        <v>17</v>
      </c>
      <c r="B20" s="421" t="s">
        <v>769</v>
      </c>
      <c r="C20" s="422" t="s">
        <v>1067</v>
      </c>
      <c r="D20" s="430" t="s">
        <v>743</v>
      </c>
    </row>
    <row r="21" ht="18">
      <c r="A21" s="417">
        <v>18</v>
      </c>
      <c r="B21" s="421" t="s">
        <v>769</v>
      </c>
      <c r="C21" s="422" t="s">
        <v>1068</v>
      </c>
      <c r="D21" s="430" t="s">
        <v>743</v>
      </c>
    </row>
    <row r="22" ht="18">
      <c r="A22" s="414">
        <v>19</v>
      </c>
      <c r="B22" s="421" t="s">
        <v>769</v>
      </c>
      <c r="C22" s="422" t="s">
        <v>1069</v>
      </c>
      <c r="D22" s="430" t="s">
        <v>743</v>
      </c>
    </row>
    <row r="23" ht="18">
      <c r="A23" s="417">
        <v>20</v>
      </c>
      <c r="B23" s="421" t="s">
        <v>769</v>
      </c>
      <c r="C23" s="422" t="s">
        <v>1070</v>
      </c>
      <c r="D23" s="430" t="s">
        <v>743</v>
      </c>
    </row>
    <row r="24" ht="18">
      <c r="A24" s="414">
        <v>21</v>
      </c>
      <c r="B24" s="421" t="s">
        <v>769</v>
      </c>
      <c r="C24" s="422" t="s">
        <v>1071</v>
      </c>
      <c r="D24" s="430" t="s">
        <v>743</v>
      </c>
    </row>
    <row r="25" ht="18">
      <c r="A25" s="414"/>
      <c r="B25" s="421" t="s">
        <v>769</v>
      </c>
      <c r="C25" s="422" t="s">
        <v>1072</v>
      </c>
      <c r="D25" s="430" t="s">
        <v>743</v>
      </c>
    </row>
    <row r="26" ht="18">
      <c r="A26" s="417">
        <v>22</v>
      </c>
      <c r="B26" s="423" t="s">
        <v>1073</v>
      </c>
      <c r="C26" s="424" t="s">
        <v>1074</v>
      </c>
      <c r="D26" s="430" t="s">
        <v>780</v>
      </c>
    </row>
    <row r="27" ht="18">
      <c r="A27" s="414">
        <v>23</v>
      </c>
      <c r="B27" s="423" t="s">
        <v>1073</v>
      </c>
      <c r="C27" s="424" t="s">
        <v>1075</v>
      </c>
      <c r="D27" s="430" t="s">
        <v>780</v>
      </c>
    </row>
    <row r="28" ht="18">
      <c r="A28" s="417">
        <v>24</v>
      </c>
      <c r="B28" s="423" t="s">
        <v>1073</v>
      </c>
      <c r="C28" s="424" t="s">
        <v>1076</v>
      </c>
      <c r="D28" s="430" t="s">
        <v>780</v>
      </c>
    </row>
    <row r="29" ht="18">
      <c r="A29" s="414">
        <v>25</v>
      </c>
      <c r="B29" s="423" t="s">
        <v>1077</v>
      </c>
      <c r="C29" s="424" t="s">
        <v>1078</v>
      </c>
      <c r="D29" s="430" t="s">
        <v>780</v>
      </c>
    </row>
    <row r="30" ht="18">
      <c r="A30" s="417">
        <v>26</v>
      </c>
      <c r="B30" s="423" t="s">
        <v>1073</v>
      </c>
      <c r="C30" s="424" t="s">
        <v>1079</v>
      </c>
      <c r="D30" s="430" t="s">
        <v>780</v>
      </c>
    </row>
    <row r="31" ht="18">
      <c r="A31" s="414">
        <v>27</v>
      </c>
      <c r="B31" s="423" t="s">
        <v>1073</v>
      </c>
      <c r="C31" s="424" t="s">
        <v>1080</v>
      </c>
      <c r="D31" s="430" t="s">
        <v>780</v>
      </c>
    </row>
    <row r="32" ht="18">
      <c r="A32" s="417">
        <v>28</v>
      </c>
      <c r="B32" s="423" t="s">
        <v>1073</v>
      </c>
      <c r="C32" s="424" t="s">
        <v>1081</v>
      </c>
      <c r="D32" s="430" t="s">
        <v>780</v>
      </c>
    </row>
    <row r="33" ht="18">
      <c r="A33" s="414">
        <v>29</v>
      </c>
      <c r="B33" s="423" t="s">
        <v>1073</v>
      </c>
      <c r="C33" s="424" t="s">
        <v>1082</v>
      </c>
      <c r="D33" s="430" t="s">
        <v>780</v>
      </c>
    </row>
    <row r="34" ht="18">
      <c r="A34" s="417">
        <v>30</v>
      </c>
      <c r="B34" s="423" t="s">
        <v>1073</v>
      </c>
      <c r="C34" s="424" t="s">
        <v>1083</v>
      </c>
      <c r="D34" s="430" t="s">
        <v>780</v>
      </c>
    </row>
    <row r="35" ht="18">
      <c r="A35" s="417">
        <v>31</v>
      </c>
      <c r="B35" s="423" t="s">
        <v>1073</v>
      </c>
      <c r="C35" s="424" t="s">
        <v>1084</v>
      </c>
      <c r="D35" s="430" t="s">
        <v>780</v>
      </c>
    </row>
    <row r="36" ht="18">
      <c r="A36" s="417">
        <v>32</v>
      </c>
      <c r="B36" s="423" t="s">
        <v>1073</v>
      </c>
      <c r="C36" s="424" t="s">
        <v>1085</v>
      </c>
      <c r="D36" s="430" t="s">
        <v>743</v>
      </c>
    </row>
    <row r="37" ht="18">
      <c r="A37" s="414"/>
      <c r="B37" s="423" t="s">
        <v>1073</v>
      </c>
      <c r="C37" s="424" t="s">
        <v>1072</v>
      </c>
      <c r="D37" s="430" t="s">
        <v>780</v>
      </c>
    </row>
    <row r="38" ht="18">
      <c r="A38" s="414">
        <v>33</v>
      </c>
      <c r="B38" s="425" t="s">
        <v>1086</v>
      </c>
      <c r="C38" s="426" t="s">
        <v>1087</v>
      </c>
      <c r="D38" s="430" t="s">
        <v>780</v>
      </c>
    </row>
    <row r="39" ht="36">
      <c r="A39" s="417">
        <v>34</v>
      </c>
      <c r="B39" s="425" t="s">
        <v>1086</v>
      </c>
      <c r="C39" s="426" t="s">
        <v>1088</v>
      </c>
      <c r="D39" s="430" t="s">
        <v>780</v>
      </c>
    </row>
    <row r="40" ht="18">
      <c r="A40" s="414">
        <v>35</v>
      </c>
      <c r="B40" s="425" t="s">
        <v>1086</v>
      </c>
      <c r="C40" s="426" t="s">
        <v>1089</v>
      </c>
      <c r="D40" s="430" t="s">
        <v>743</v>
      </c>
    </row>
    <row r="41" ht="18">
      <c r="A41" s="417">
        <v>36</v>
      </c>
      <c r="B41" s="425" t="s">
        <v>1086</v>
      </c>
      <c r="C41" s="426" t="s">
        <v>1090</v>
      </c>
      <c r="D41" s="430" t="s">
        <v>743</v>
      </c>
    </row>
    <row r="42" ht="18">
      <c r="A42" s="414">
        <v>37</v>
      </c>
      <c r="B42" s="425" t="s">
        <v>1086</v>
      </c>
      <c r="C42" s="426" t="s">
        <v>1091</v>
      </c>
      <c r="D42" s="430" t="s">
        <v>743</v>
      </c>
    </row>
    <row r="43" ht="18">
      <c r="A43" s="417">
        <v>38</v>
      </c>
      <c r="B43" s="427" t="s">
        <v>806</v>
      </c>
      <c r="C43" s="428" t="s">
        <v>1092</v>
      </c>
      <c r="D43" s="430" t="s">
        <v>743</v>
      </c>
    </row>
    <row r="44" ht="18">
      <c r="A44" s="414">
        <v>39</v>
      </c>
      <c r="B44" s="427" t="s">
        <v>806</v>
      </c>
      <c r="C44" s="428" t="s">
        <v>809</v>
      </c>
      <c r="D44" s="430" t="s">
        <v>743</v>
      </c>
    </row>
    <row r="45" ht="18">
      <c r="A45" s="414">
        <v>40</v>
      </c>
      <c r="B45" s="427" t="s">
        <v>806</v>
      </c>
      <c r="C45" s="428" t="s">
        <v>816</v>
      </c>
      <c r="D45" s="430" t="s">
        <v>743</v>
      </c>
    </row>
    <row r="46" ht="18">
      <c r="A46" s="414">
        <v>41</v>
      </c>
      <c r="B46" s="427" t="s">
        <v>806</v>
      </c>
      <c r="C46" s="428" t="s">
        <v>820</v>
      </c>
      <c r="D46" s="430" t="s">
        <v>743</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730</v>
      </c>
      <c r="B1" s="208" t="s">
        <v>994</v>
      </c>
      <c r="C1" s="209"/>
      <c r="D1" s="209"/>
      <c r="E1" s="209"/>
      <c r="F1" s="209"/>
      <c r="G1" s="209"/>
      <c r="H1" s="209"/>
      <c r="I1" s="209"/>
      <c r="J1" s="209"/>
      <c r="K1" s="122"/>
    </row>
    <row r="2">
      <c r="A2" s="122"/>
      <c r="B2" s="595" t="s">
        <v>995</v>
      </c>
      <c r="C2" s="596" t="s">
        <v>996</v>
      </c>
      <c r="D2" s="597"/>
      <c r="E2" s="597"/>
      <c r="F2" s="597"/>
      <c r="G2" s="597"/>
      <c r="H2" s="597"/>
      <c r="I2" s="597"/>
      <c r="J2" s="598"/>
      <c r="K2" s="595" t="s">
        <v>919</v>
      </c>
    </row>
    <row r="3" ht="51">
      <c r="A3" s="122"/>
      <c r="B3" s="595"/>
      <c r="C3" s="227" t="s">
        <v>997</v>
      </c>
      <c r="D3" s="227" t="s">
        <v>998</v>
      </c>
      <c r="E3" s="227" t="s">
        <v>999</v>
      </c>
      <c r="F3" s="228" t="s">
        <v>1000</v>
      </c>
      <c r="G3" s="228" t="s">
        <v>1001</v>
      </c>
      <c r="H3" s="228" t="s">
        <v>1002</v>
      </c>
      <c r="I3" s="228" t="s">
        <v>1003</v>
      </c>
      <c r="J3" s="228" t="s">
        <v>1004</v>
      </c>
      <c r="K3" s="595"/>
    </row>
    <row r="4" ht="51">
      <c r="A4" s="122">
        <v>1</v>
      </c>
      <c r="B4" s="229" t="s">
        <v>74</v>
      </c>
      <c r="C4" s="230" t="s">
        <v>1005</v>
      </c>
      <c r="D4" s="230">
        <v>1</v>
      </c>
      <c r="E4" s="230">
        <v>150</v>
      </c>
      <c r="F4" s="230" t="s">
        <v>1006</v>
      </c>
      <c r="G4" s="230" t="s">
        <v>1007</v>
      </c>
      <c r="H4" s="230" t="s">
        <v>372</v>
      </c>
      <c r="I4" s="230" t="s">
        <v>321</v>
      </c>
      <c r="J4" s="230">
        <v>20000</v>
      </c>
      <c r="K4" s="231" t="s">
        <v>1008</v>
      </c>
    </row>
    <row r="5" ht="61.2">
      <c r="A5" s="122">
        <v>2</v>
      </c>
      <c r="B5" s="229" t="s">
        <v>75</v>
      </c>
      <c r="C5" s="230" t="s">
        <v>1009</v>
      </c>
      <c r="D5" s="230">
        <v>1</v>
      </c>
      <c r="E5" s="230">
        <v>250</v>
      </c>
      <c r="F5" s="230" t="s">
        <v>1010</v>
      </c>
      <c r="G5" s="230" t="s">
        <v>1011</v>
      </c>
      <c r="H5" s="230" t="s">
        <v>372</v>
      </c>
      <c r="I5" s="230" t="s">
        <v>321</v>
      </c>
      <c r="J5" s="230">
        <v>50000</v>
      </c>
      <c r="K5" s="231" t="s">
        <v>1012</v>
      </c>
    </row>
    <row r="6" ht="69">
      <c r="A6" s="122">
        <v>3</v>
      </c>
      <c r="B6" s="229" t="s">
        <v>76</v>
      </c>
      <c r="C6" s="230" t="s">
        <v>1013</v>
      </c>
      <c r="D6" s="230">
        <v>1</v>
      </c>
      <c r="E6" s="230">
        <v>500</v>
      </c>
      <c r="F6" s="230" t="s">
        <v>1014</v>
      </c>
      <c r="G6" s="230" t="s">
        <v>1015</v>
      </c>
      <c r="H6" s="230" t="s">
        <v>1016</v>
      </c>
      <c r="I6" s="230" t="s">
        <v>321</v>
      </c>
      <c r="J6" s="230">
        <v>200000</v>
      </c>
      <c r="K6" s="231" t="s">
        <v>1017</v>
      </c>
    </row>
    <row r="7">
      <c r="A7" s="122">
        <v>1</v>
      </c>
      <c r="B7" s="122" t="s">
        <v>1018</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1019</v>
      </c>
      <c r="C9" s="122"/>
      <c r="D9" s="122"/>
      <c r="E9" s="122"/>
      <c r="F9" s="122"/>
      <c r="G9" s="122"/>
      <c r="H9" s="122"/>
      <c r="I9" s="122"/>
      <c r="J9" s="122"/>
      <c r="K9" s="122"/>
    </row>
    <row r="10">
      <c r="A10" s="122">
        <v>4</v>
      </c>
      <c r="B10" s="122" t="s">
        <v>1020</v>
      </c>
      <c r="C10" s="122"/>
      <c r="D10" s="122"/>
      <c r="E10" s="122"/>
      <c r="F10" s="122"/>
      <c r="G10" s="122"/>
      <c r="H10" s="122"/>
      <c r="I10" s="122"/>
      <c r="J10" s="122"/>
      <c r="K10" s="122"/>
    </row>
    <row r="11">
      <c r="A11" s="122">
        <v>5</v>
      </c>
      <c r="B11" s="122" t="s">
        <v>1021</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1022</v>
      </c>
      <c r="C13" s="122"/>
      <c r="D13" s="122"/>
      <c r="E13" s="122"/>
      <c r="F13" s="122"/>
      <c r="G13" s="122"/>
      <c r="H13" s="122"/>
      <c r="I13" s="122"/>
      <c r="J13" s="122"/>
      <c r="K13" s="122"/>
    </row>
    <row r="14">
      <c r="A14" s="122">
        <v>8</v>
      </c>
      <c r="B14" s="122" t="s">
        <v>1023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1024</v>
      </c>
    </row>
    <row r="20">
      <c r="B20" s="0" t="s">
        <v>1025</v>
      </c>
      <c r="D20" s="33">
        <v>0.3</v>
      </c>
    </row>
    <row r="21">
      <c r="B21" s="0" t="s">
        <v>1026</v>
      </c>
      <c r="D21" s="33">
        <v>0.4</v>
      </c>
    </row>
    <row r="22">
      <c r="B22" s="0" t="s">
        <v>1027</v>
      </c>
      <c r="D22" s="33">
        <v>0.2</v>
      </c>
    </row>
    <row r="23">
      <c r="B23" s="0" t="s">
        <v>339</v>
      </c>
      <c r="D23" s="33">
        <v>0.05</v>
      </c>
    </row>
    <row r="24">
      <c r="B24" s="0" t="s">
        <v>1028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916</v>
      </c>
      <c r="B1" s="599"/>
      <c r="C1" s="599"/>
      <c r="D1" s="599"/>
    </row>
    <row r="2" ht="30">
      <c r="A2" s="143"/>
      <c r="B2" s="144"/>
      <c r="C2" s="149"/>
      <c r="D2" s="126"/>
    </row>
    <row r="3">
      <c r="A3" s="142" t="s">
        <v>852</v>
      </c>
      <c r="B3" s="145" t="s">
        <v>917</v>
      </c>
      <c r="C3" s="150" t="s">
        <v>918</v>
      </c>
      <c r="D3" s="146" t="s">
        <v>919</v>
      </c>
    </row>
    <row r="4" ht="57.6">
      <c r="A4" s="127">
        <v>1</v>
      </c>
      <c r="B4" s="123" t="s">
        <v>920</v>
      </c>
      <c r="C4" s="128" t="s">
        <v>921</v>
      </c>
      <c r="D4" s="129" t="s">
        <v>922</v>
      </c>
    </row>
    <row r="5" ht="86.4">
      <c r="A5" s="127">
        <v>2</v>
      </c>
      <c r="B5" s="123" t="s">
        <v>923</v>
      </c>
      <c r="C5" s="128" t="s">
        <v>924</v>
      </c>
      <c r="D5" s="129" t="s">
        <v>925</v>
      </c>
    </row>
    <row r="6" ht="100.8">
      <c r="A6" s="127">
        <v>3</v>
      </c>
      <c r="B6" s="123" t="s">
        <v>926</v>
      </c>
      <c r="C6" s="130" t="s">
        <v>927</v>
      </c>
      <c r="D6" s="131" t="s">
        <v>928</v>
      </c>
    </row>
    <row r="7" ht="57.6">
      <c r="A7" s="127">
        <v>4</v>
      </c>
      <c r="B7" s="123" t="s">
        <v>502</v>
      </c>
      <c r="C7" s="130" t="s">
        <v>929</v>
      </c>
      <c r="D7" s="131" t="s">
        <v>930</v>
      </c>
    </row>
    <row r="8" ht="72" s="122" customFormat="1">
      <c r="A8" s="127"/>
      <c r="B8" s="123" t="s">
        <v>931</v>
      </c>
      <c r="C8" s="130" t="s">
        <v>932</v>
      </c>
      <c r="D8" s="131" t="s">
        <v>933</v>
      </c>
    </row>
    <row r="9" ht="86.4">
      <c r="A9" s="127">
        <v>5</v>
      </c>
      <c r="B9" s="123" t="s">
        <v>934</v>
      </c>
      <c r="C9" s="130" t="s">
        <v>935</v>
      </c>
      <c r="D9" s="131" t="s">
        <v>936</v>
      </c>
    </row>
    <row r="10" ht="86.4">
      <c r="A10" s="127">
        <v>6</v>
      </c>
      <c r="B10" s="123" t="s">
        <v>937</v>
      </c>
      <c r="C10" s="130" t="s">
        <v>938</v>
      </c>
      <c r="D10" s="131" t="s">
        <v>939</v>
      </c>
    </row>
    <row r="11" ht="100.8">
      <c r="A11" s="127">
        <v>7</v>
      </c>
      <c r="B11" s="123" t="s">
        <v>940</v>
      </c>
      <c r="C11" s="130" t="s">
        <v>941</v>
      </c>
      <c r="D11" s="129" t="s">
        <v>942</v>
      </c>
    </row>
    <row r="12" ht="72">
      <c r="A12" s="132">
        <v>8</v>
      </c>
      <c r="B12" s="123" t="s">
        <v>943</v>
      </c>
      <c r="C12" s="130" t="s">
        <v>944</v>
      </c>
      <c r="D12" s="131" t="s">
        <v>945</v>
      </c>
    </row>
    <row r="13" ht="86.4">
      <c r="A13" s="132">
        <v>9</v>
      </c>
      <c r="B13" s="123" t="s">
        <v>946</v>
      </c>
      <c r="C13" s="128" t="s">
        <v>947</v>
      </c>
      <c r="D13" s="131" t="s">
        <v>948</v>
      </c>
    </row>
    <row r="14" ht="43.2">
      <c r="A14" s="133">
        <v>10</v>
      </c>
      <c r="B14" s="124" t="s">
        <v>949</v>
      </c>
      <c r="C14" s="204" t="s">
        <v>950</v>
      </c>
      <c r="D14" s="131" t="s">
        <v>951</v>
      </c>
    </row>
    <row r="15" ht="28.8">
      <c r="A15" s="132">
        <v>11</v>
      </c>
      <c r="B15" s="123" t="s">
        <v>952</v>
      </c>
      <c r="C15" s="128" t="s">
        <v>953</v>
      </c>
      <c r="D15" s="129" t="s">
        <v>951</v>
      </c>
    </row>
    <row r="16" ht="86.4">
      <c r="A16" s="205">
        <v>12</v>
      </c>
      <c r="B16" s="67" t="s">
        <v>954</v>
      </c>
      <c r="C16" s="128" t="s">
        <v>955</v>
      </c>
      <c r="D16" s="206" t="s">
        <v>956</v>
      </c>
    </row>
    <row r="17" ht="100.8">
      <c r="A17" s="132">
        <v>13</v>
      </c>
      <c r="B17" s="123" t="s">
        <v>957</v>
      </c>
      <c r="C17" s="128" t="s">
        <v>958</v>
      </c>
      <c r="D17" s="129" t="s">
        <v>959</v>
      </c>
    </row>
    <row r="18" ht="72">
      <c r="A18" s="132">
        <v>14</v>
      </c>
      <c r="B18" s="147" t="s">
        <v>960</v>
      </c>
      <c r="C18" s="134" t="s">
        <v>961</v>
      </c>
      <c r="D18" s="129" t="s">
        <v>959</v>
      </c>
    </row>
    <row r="19" ht="115.2">
      <c r="A19" s="132">
        <v>15</v>
      </c>
      <c r="B19" s="147" t="s">
        <v>962</v>
      </c>
      <c r="C19" s="134" t="s">
        <v>963</v>
      </c>
      <c r="D19" s="129" t="s">
        <v>959</v>
      </c>
    </row>
    <row r="20" ht="129.6">
      <c r="A20" s="132">
        <v>16</v>
      </c>
      <c r="B20" s="147" t="s">
        <v>964</v>
      </c>
      <c r="C20" s="135" t="s">
        <v>965</v>
      </c>
      <c r="D20" s="129" t="s">
        <v>966</v>
      </c>
    </row>
    <row r="21" ht="43.2">
      <c r="A21" s="132">
        <v>17</v>
      </c>
      <c r="B21" s="147" t="s">
        <v>967</v>
      </c>
      <c r="C21" s="134" t="s">
        <v>968</v>
      </c>
      <c r="D21" s="129" t="s">
        <v>959</v>
      </c>
    </row>
    <row r="22" ht="43.2">
      <c r="A22" s="132">
        <v>18</v>
      </c>
      <c r="B22" s="147" t="s">
        <v>969</v>
      </c>
      <c r="C22" s="134" t="s">
        <v>970</v>
      </c>
      <c r="D22" s="129" t="s">
        <v>959</v>
      </c>
    </row>
    <row r="23" ht="172.8">
      <c r="A23" s="132">
        <v>19</v>
      </c>
      <c r="B23" s="147" t="s">
        <v>971</v>
      </c>
      <c r="C23" s="135" t="s">
        <v>972</v>
      </c>
      <c r="D23" s="131" t="s">
        <v>973</v>
      </c>
    </row>
    <row r="24" ht="60.75" customHeight="1" s="207" customFormat="1">
      <c r="A24" s="133">
        <v>20</v>
      </c>
      <c r="B24" s="148" t="s">
        <v>974</v>
      </c>
      <c r="C24" s="136" t="s">
        <v>975</v>
      </c>
      <c r="D24" s="131" t="s">
        <v>976</v>
      </c>
    </row>
    <row r="25" ht="43.2">
      <c r="A25" s="133">
        <v>21</v>
      </c>
      <c r="B25" s="148" t="s">
        <v>977</v>
      </c>
      <c r="C25" s="137" t="s">
        <v>978</v>
      </c>
      <c r="D25" s="131" t="s">
        <v>979</v>
      </c>
    </row>
    <row r="26" ht="86.4">
      <c r="A26" s="133">
        <v>22</v>
      </c>
      <c r="B26" s="148" t="s">
        <v>980</v>
      </c>
      <c r="C26" s="136" t="s">
        <v>981</v>
      </c>
      <c r="D26" s="131" t="s">
        <v>982</v>
      </c>
    </row>
    <row r="27" ht="129.6">
      <c r="A27" s="133">
        <v>23</v>
      </c>
      <c r="B27" s="148" t="s">
        <v>983</v>
      </c>
      <c r="C27" s="137" t="s">
        <v>984</v>
      </c>
      <c r="D27" s="131" t="s">
        <v>985</v>
      </c>
    </row>
    <row r="28" ht="72">
      <c r="A28" s="133">
        <v>24</v>
      </c>
      <c r="B28" s="148" t="s">
        <v>986</v>
      </c>
      <c r="C28" s="136" t="s">
        <v>987</v>
      </c>
      <c r="D28" s="131" t="s">
        <v>988</v>
      </c>
    </row>
    <row r="29" ht="86.4">
      <c r="A29" s="133">
        <v>25</v>
      </c>
      <c r="B29" s="148" t="s">
        <v>989</v>
      </c>
      <c r="C29" s="136" t="s">
        <v>990</v>
      </c>
      <c r="D29" s="138"/>
    </row>
    <row r="30" ht="62.4">
      <c r="A30" s="139">
        <v>26</v>
      </c>
      <c r="B30" s="125" t="s">
        <v>701</v>
      </c>
      <c r="C30" s="140" t="s">
        <v>991</v>
      </c>
      <c r="D30" s="141" t="s">
        <v>959</v>
      </c>
    </row>
    <row r="31" ht="78">
      <c r="A31" s="139">
        <v>27</v>
      </c>
      <c r="B31" s="125" t="s">
        <v>992</v>
      </c>
      <c r="C31" s="140" t="s">
        <v>993</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910</v>
      </c>
      <c r="C1" s="0" t="s">
        <v>911</v>
      </c>
    </row>
    <row r="2">
      <c r="A2" s="116">
        <v>2</v>
      </c>
      <c r="B2" s="117" t="s">
        <v>912</v>
      </c>
      <c r="C2" s="0" t="s">
        <v>913</v>
      </c>
    </row>
    <row r="3">
      <c r="A3" s="116">
        <v>3</v>
      </c>
      <c r="B3" s="117" t="s">
        <v>914</v>
      </c>
      <c r="C3" s="0" t="s">
        <v>913</v>
      </c>
    </row>
    <row r="4">
      <c r="A4" s="116">
        <v>4</v>
      </c>
      <c r="B4" s="117" t="s">
        <v>915</v>
      </c>
      <c r="C4" s="0" t="s">
        <v>913</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624</v>
      </c>
      <c r="B1" s="239" t="s">
        <v>625</v>
      </c>
      <c r="C1" s="239" t="s">
        <v>626</v>
      </c>
      <c r="D1" s="240" t="s">
        <v>627</v>
      </c>
    </row>
    <row r="2" hidden="1">
      <c r="A2" s="241" t="s">
        <v>628</v>
      </c>
      <c r="B2" s="242">
        <v>490</v>
      </c>
      <c r="C2" s="242">
        <v>900</v>
      </c>
      <c r="D2" s="243">
        <v>1480</v>
      </c>
    </row>
    <row r="3" hidden="1">
      <c r="A3" s="244" t="s">
        <v>258</v>
      </c>
      <c r="B3" s="245">
        <v>180</v>
      </c>
      <c r="C3" s="245">
        <v>240</v>
      </c>
      <c r="D3" s="246">
        <v>1140</v>
      </c>
    </row>
    <row r="4" hidden="1">
      <c r="A4" s="244" t="s">
        <v>629</v>
      </c>
      <c r="B4" s="245">
        <v>610</v>
      </c>
      <c r="C4" s="245">
        <v>730</v>
      </c>
      <c r="D4" s="246">
        <v>1060</v>
      </c>
    </row>
    <row r="5" hidden="1">
      <c r="A5" s="244" t="s">
        <v>630</v>
      </c>
      <c r="B5" s="245"/>
      <c r="C5" s="245">
        <v>240</v>
      </c>
      <c r="D5" s="246"/>
    </row>
    <row r="6" hidden="1">
      <c r="A6" s="247" t="s">
        <v>631</v>
      </c>
      <c r="B6" s="248">
        <v>60</v>
      </c>
      <c r="C6" s="248"/>
      <c r="D6" s="249">
        <v>1200</v>
      </c>
    </row>
    <row r="7">
      <c r="A7" s="250" t="s">
        <v>632</v>
      </c>
      <c r="B7" s="251"/>
      <c r="C7" s="251"/>
      <c r="D7" s="252"/>
    </row>
    <row r="8">
      <c r="A8" s="253" t="s">
        <v>633</v>
      </c>
      <c r="B8" s="254"/>
      <c r="C8" s="254"/>
      <c r="D8" s="255"/>
    </row>
    <row r="9">
      <c r="A9" s="256" t="s">
        <v>634</v>
      </c>
      <c r="B9" s="257" t="s">
        <v>74</v>
      </c>
      <c r="C9" s="257" t="s">
        <v>75</v>
      </c>
      <c r="D9" s="258" t="s">
        <v>76</v>
      </c>
    </row>
    <row r="10">
      <c r="A10" s="259" t="s">
        <v>628</v>
      </c>
      <c r="B10" s="259"/>
      <c r="C10" s="259"/>
      <c r="D10" s="259"/>
    </row>
    <row r="11">
      <c r="A11" s="260" t="s">
        <v>635</v>
      </c>
      <c r="B11" s="261">
        <v>200</v>
      </c>
      <c r="C11" s="261">
        <v>250</v>
      </c>
      <c r="D11" s="262">
        <v>300</v>
      </c>
      <c r="E11" s="50"/>
      <c r="G11" s="50"/>
      <c r="H11" s="50"/>
      <c r="I11" s="50"/>
      <c r="J11" s="50"/>
    </row>
    <row r="12">
      <c r="A12" s="263" t="s">
        <v>636</v>
      </c>
      <c r="B12" s="264" t="s">
        <v>637</v>
      </c>
      <c r="C12" s="264" t="s">
        <v>638</v>
      </c>
      <c r="D12" s="265" t="s">
        <v>639</v>
      </c>
      <c r="E12" s="50"/>
      <c r="G12" s="50"/>
      <c r="H12" s="50"/>
      <c r="I12" s="50"/>
      <c r="J12" s="50"/>
    </row>
    <row r="13">
      <c r="A13" s="263" t="s">
        <v>640</v>
      </c>
      <c r="B13" s="264" t="s">
        <v>641</v>
      </c>
      <c r="C13" s="264" t="s">
        <v>642</v>
      </c>
      <c r="D13" s="265" t="s">
        <v>643</v>
      </c>
      <c r="E13" s="50"/>
      <c r="G13" s="50"/>
      <c r="H13" s="50"/>
      <c r="I13" s="50"/>
      <c r="J13" s="50"/>
    </row>
    <row r="14">
      <c r="A14" s="263" t="s">
        <v>644</v>
      </c>
      <c r="B14" s="264" t="s">
        <v>645</v>
      </c>
      <c r="C14" s="266" t="s">
        <v>646</v>
      </c>
      <c r="D14" s="267" t="s">
        <v>352</v>
      </c>
      <c r="E14" s="50"/>
      <c r="G14" s="50"/>
      <c r="H14" s="50"/>
      <c r="I14" s="50"/>
      <c r="J14" s="50"/>
    </row>
    <row r="15">
      <c r="A15" s="263" t="s">
        <v>647</v>
      </c>
      <c r="B15" s="264">
        <v>1</v>
      </c>
      <c r="C15" s="266" t="s">
        <v>648</v>
      </c>
      <c r="D15" s="267" t="s">
        <v>649</v>
      </c>
      <c r="E15" s="50"/>
      <c r="G15" s="50"/>
      <c r="H15" s="50"/>
      <c r="I15" s="50"/>
      <c r="J15" s="50"/>
    </row>
    <row r="16" ht="20.4">
      <c r="A16" s="268" t="s">
        <v>650</v>
      </c>
      <c r="B16" s="269" t="s">
        <v>651</v>
      </c>
      <c r="C16" s="270" t="s">
        <v>652</v>
      </c>
      <c r="D16" s="320" t="s">
        <v>653</v>
      </c>
      <c r="E16" s="50"/>
      <c r="G16" s="50"/>
      <c r="H16" s="50"/>
      <c r="I16" s="50"/>
      <c r="J16" s="50"/>
    </row>
    <row r="17">
      <c r="A17" s="307" t="s">
        <v>654</v>
      </c>
      <c r="B17" s="308" t="s">
        <v>655</v>
      </c>
      <c r="C17" s="309" t="s">
        <v>656</v>
      </c>
      <c r="D17" s="310" t="s">
        <v>657</v>
      </c>
      <c r="E17" s="50"/>
      <c r="G17" s="50"/>
      <c r="H17" s="50"/>
      <c r="I17" s="50"/>
      <c r="J17" s="50"/>
    </row>
    <row r="18">
      <c r="A18" s="272" t="s">
        <v>658</v>
      </c>
      <c r="B18" s="273">
        <v>600</v>
      </c>
      <c r="C18" s="273">
        <v>1200</v>
      </c>
      <c r="D18" s="274">
        <v>1600</v>
      </c>
      <c r="E18" s="50"/>
      <c r="G18" s="50"/>
      <c r="H18" s="50"/>
      <c r="I18" s="50"/>
      <c r="J18" s="50"/>
    </row>
    <row r="19">
      <c r="A19" s="275" t="s">
        <v>636</v>
      </c>
      <c r="B19" s="276" t="s">
        <v>659</v>
      </c>
      <c r="C19" s="276" t="s">
        <v>638</v>
      </c>
      <c r="D19" s="277" t="s">
        <v>639</v>
      </c>
      <c r="E19" s="50"/>
      <c r="G19" s="50"/>
      <c r="H19" s="50"/>
      <c r="I19" s="50"/>
      <c r="J19" s="50"/>
    </row>
    <row r="20">
      <c r="A20" s="275" t="s">
        <v>640</v>
      </c>
      <c r="B20" s="276" t="s">
        <v>641</v>
      </c>
      <c r="C20" s="278" t="s">
        <v>642</v>
      </c>
      <c r="D20" s="279" t="s">
        <v>643</v>
      </c>
      <c r="E20" s="50"/>
      <c r="G20" s="50"/>
      <c r="H20" s="50"/>
      <c r="I20" s="50"/>
      <c r="J20" s="50"/>
    </row>
    <row r="21">
      <c r="A21" s="275" t="s">
        <v>644</v>
      </c>
      <c r="B21" s="276" t="s">
        <v>645</v>
      </c>
      <c r="C21" s="276" t="s">
        <v>646</v>
      </c>
      <c r="D21" s="277" t="s">
        <v>352</v>
      </c>
      <c r="E21" s="50"/>
      <c r="G21" s="50"/>
      <c r="H21" s="50"/>
      <c r="I21" s="50"/>
      <c r="J21" s="50"/>
    </row>
    <row r="22">
      <c r="A22" s="275" t="s">
        <v>660</v>
      </c>
      <c r="B22" s="276" t="s">
        <v>661</v>
      </c>
      <c r="C22" s="278" t="s">
        <v>662</v>
      </c>
      <c r="D22" s="279" t="s">
        <v>663</v>
      </c>
      <c r="E22" s="50"/>
      <c r="G22" s="50"/>
      <c r="H22" s="50"/>
      <c r="I22" s="50"/>
      <c r="J22" s="50"/>
    </row>
    <row r="23">
      <c r="A23" s="275" t="s">
        <v>647</v>
      </c>
      <c r="B23" s="276">
        <v>1</v>
      </c>
      <c r="C23" s="276" t="s">
        <v>648</v>
      </c>
      <c r="D23" s="277" t="s">
        <v>649</v>
      </c>
      <c r="E23" s="50"/>
      <c r="G23" s="50"/>
      <c r="H23" s="50"/>
      <c r="I23" s="50"/>
      <c r="J23" s="50"/>
    </row>
    <row r="24" ht="20.4">
      <c r="A24" s="280" t="s">
        <v>650</v>
      </c>
      <c r="B24" s="281" t="s">
        <v>651</v>
      </c>
      <c r="C24" s="281" t="s">
        <v>652</v>
      </c>
      <c r="D24" s="321" t="s">
        <v>653</v>
      </c>
      <c r="E24" s="50"/>
      <c r="G24" s="50"/>
      <c r="H24" s="50"/>
      <c r="I24" s="50"/>
      <c r="J24" s="50"/>
    </row>
    <row r="25">
      <c r="A25" s="311" t="s">
        <v>654</v>
      </c>
      <c r="B25" s="312" t="s">
        <v>655</v>
      </c>
      <c r="C25" s="312" t="s">
        <v>656</v>
      </c>
      <c r="D25" s="322" t="s">
        <v>657</v>
      </c>
      <c r="E25" s="50"/>
      <c r="G25" s="50"/>
      <c r="H25" s="50"/>
      <c r="I25" s="50"/>
      <c r="J25" s="50"/>
    </row>
    <row r="26">
      <c r="A26" s="260" t="s">
        <v>149</v>
      </c>
      <c r="B26" s="261">
        <v>795</v>
      </c>
      <c r="C26" s="261">
        <v>1740</v>
      </c>
      <c r="D26" s="262">
        <v>2574</v>
      </c>
      <c r="E26" s="50"/>
      <c r="G26" s="50"/>
      <c r="H26" s="50"/>
      <c r="I26" s="50"/>
      <c r="J26" s="50"/>
    </row>
    <row r="27">
      <c r="A27" s="263" t="s">
        <v>636</v>
      </c>
      <c r="B27" s="264" t="s">
        <v>637</v>
      </c>
      <c r="C27" s="264" t="s">
        <v>638</v>
      </c>
      <c r="D27" s="265" t="s">
        <v>639</v>
      </c>
      <c r="E27" s="50"/>
      <c r="G27" s="50"/>
      <c r="H27" s="50"/>
      <c r="I27" s="50"/>
      <c r="J27" s="50"/>
    </row>
    <row r="28">
      <c r="A28" s="263" t="s">
        <v>640</v>
      </c>
      <c r="B28" s="264" t="s">
        <v>641</v>
      </c>
      <c r="C28" s="264" t="s">
        <v>642</v>
      </c>
      <c r="D28" s="265" t="s">
        <v>643</v>
      </c>
      <c r="E28" s="50"/>
      <c r="G28" s="50"/>
      <c r="H28" s="50"/>
      <c r="I28" s="50"/>
      <c r="J28" s="50"/>
    </row>
    <row r="29">
      <c r="A29" s="263" t="s">
        <v>644</v>
      </c>
      <c r="B29" s="264" t="s">
        <v>645</v>
      </c>
      <c r="C29" s="266" t="s">
        <v>646</v>
      </c>
      <c r="D29" s="267" t="s">
        <v>352</v>
      </c>
      <c r="E29" s="50"/>
      <c r="G29" s="50"/>
      <c r="H29" s="50"/>
      <c r="I29" s="50"/>
      <c r="J29" s="50"/>
    </row>
    <row r="30">
      <c r="A30" s="263" t="s">
        <v>660</v>
      </c>
      <c r="B30" s="264" t="s">
        <v>661</v>
      </c>
      <c r="C30" s="266" t="s">
        <v>662</v>
      </c>
      <c r="D30" s="267" t="s">
        <v>663</v>
      </c>
      <c r="E30" s="50"/>
      <c r="G30" s="50"/>
      <c r="H30" s="50"/>
      <c r="I30" s="50"/>
      <c r="J30" s="50"/>
    </row>
    <row r="31">
      <c r="A31" s="263" t="s">
        <v>647</v>
      </c>
      <c r="B31" s="264">
        <v>1</v>
      </c>
      <c r="C31" s="266" t="s">
        <v>648</v>
      </c>
      <c r="D31" s="267" t="s">
        <v>649</v>
      </c>
      <c r="E31" s="50"/>
      <c r="G31" s="50"/>
      <c r="H31" s="50"/>
      <c r="I31" s="50"/>
      <c r="J31" s="50"/>
    </row>
    <row r="32" ht="20.4">
      <c r="A32" s="268" t="s">
        <v>650</v>
      </c>
      <c r="B32" s="269" t="s">
        <v>651</v>
      </c>
      <c r="C32" s="270" t="s">
        <v>652</v>
      </c>
      <c r="D32" s="320" t="s">
        <v>653</v>
      </c>
      <c r="E32" s="50"/>
      <c r="G32" s="50"/>
      <c r="H32" s="50"/>
      <c r="I32" s="50"/>
      <c r="J32" s="50"/>
    </row>
    <row r="33">
      <c r="A33" s="268" t="s">
        <v>654</v>
      </c>
      <c r="B33" s="269" t="s">
        <v>655</v>
      </c>
      <c r="C33" s="270" t="s">
        <v>656</v>
      </c>
      <c r="D33" s="320" t="s">
        <v>657</v>
      </c>
      <c r="E33" s="50"/>
      <c r="G33" s="50"/>
      <c r="H33" s="50"/>
      <c r="I33" s="50"/>
      <c r="J33" s="50"/>
    </row>
    <row r="34">
      <c r="A34" s="260" t="s">
        <v>664</v>
      </c>
      <c r="B34" s="283">
        <v>684</v>
      </c>
      <c r="C34" s="283">
        <v>1518</v>
      </c>
      <c r="D34" s="284">
        <v>2389</v>
      </c>
      <c r="E34" s="50"/>
      <c r="G34" s="50"/>
      <c r="H34" s="50"/>
      <c r="I34" s="50"/>
      <c r="J34" s="50"/>
    </row>
    <row r="35">
      <c r="A35" s="263" t="s">
        <v>636</v>
      </c>
      <c r="B35" s="264" t="s">
        <v>659</v>
      </c>
      <c r="C35" s="264" t="s">
        <v>638</v>
      </c>
      <c r="D35" s="265" t="s">
        <v>639</v>
      </c>
      <c r="E35" s="50"/>
      <c r="G35" s="50"/>
      <c r="H35" s="50"/>
      <c r="I35" s="50"/>
      <c r="J35" s="50"/>
    </row>
    <row r="36">
      <c r="A36" s="263" t="s">
        <v>640</v>
      </c>
      <c r="B36" s="264" t="s">
        <v>641</v>
      </c>
      <c r="C36" s="264" t="s">
        <v>642</v>
      </c>
      <c r="D36" s="265" t="s">
        <v>643</v>
      </c>
      <c r="E36" s="50"/>
      <c r="G36" s="50"/>
      <c r="H36" s="50"/>
      <c r="I36" s="50"/>
      <c r="J36" s="50"/>
    </row>
    <row r="37">
      <c r="A37" s="263" t="s">
        <v>644</v>
      </c>
      <c r="B37" s="264" t="s">
        <v>645</v>
      </c>
      <c r="C37" s="266" t="s">
        <v>646</v>
      </c>
      <c r="D37" s="267" t="s">
        <v>352</v>
      </c>
      <c r="E37" s="50"/>
      <c r="G37" s="50"/>
      <c r="H37" s="50"/>
      <c r="I37" s="50"/>
      <c r="J37" s="50"/>
    </row>
    <row r="38">
      <c r="A38" s="263" t="s">
        <v>660</v>
      </c>
      <c r="B38" s="264" t="s">
        <v>661</v>
      </c>
      <c r="C38" s="266" t="s">
        <v>662</v>
      </c>
      <c r="D38" s="267" t="s">
        <v>663</v>
      </c>
      <c r="E38" s="50"/>
      <c r="G38" s="50"/>
      <c r="H38" s="50"/>
      <c r="I38" s="50"/>
      <c r="J38" s="50"/>
    </row>
    <row r="39">
      <c r="A39" s="263" t="s">
        <v>647</v>
      </c>
      <c r="B39" s="264">
        <v>1</v>
      </c>
      <c r="C39" s="266" t="s">
        <v>648</v>
      </c>
      <c r="D39" s="267" t="s">
        <v>649</v>
      </c>
      <c r="E39" s="50"/>
      <c r="G39" s="50"/>
      <c r="H39" s="50"/>
      <c r="I39" s="50"/>
      <c r="J39" s="50"/>
    </row>
    <row r="40" ht="20.4">
      <c r="A40" s="268" t="s">
        <v>650</v>
      </c>
      <c r="B40" s="269" t="s">
        <v>651</v>
      </c>
      <c r="C40" s="270" t="s">
        <v>652</v>
      </c>
      <c r="D40" s="320" t="s">
        <v>653</v>
      </c>
      <c r="E40" s="50"/>
      <c r="G40" s="50"/>
      <c r="H40" s="50"/>
      <c r="I40" s="50"/>
      <c r="J40" s="50"/>
    </row>
    <row r="41">
      <c r="A41" s="268" t="s">
        <v>654</v>
      </c>
      <c r="B41" s="269" t="s">
        <v>655</v>
      </c>
      <c r="C41" s="270" t="s">
        <v>656</v>
      </c>
      <c r="D41" s="320" t="s">
        <v>657</v>
      </c>
      <c r="E41" s="50"/>
      <c r="G41" s="50"/>
      <c r="H41" s="50"/>
      <c r="I41" s="50"/>
      <c r="J41" s="50"/>
    </row>
    <row r="42">
      <c r="A42" s="272" t="s">
        <v>665</v>
      </c>
      <c r="B42" s="285">
        <v>847</v>
      </c>
      <c r="C42" s="285">
        <v>1855</v>
      </c>
      <c r="D42" s="286">
        <v>2743</v>
      </c>
      <c r="E42" s="50"/>
      <c r="G42" s="50"/>
      <c r="H42" s="50"/>
      <c r="I42" s="50"/>
      <c r="J42" s="50"/>
    </row>
    <row r="43">
      <c r="A43" s="275" t="s">
        <v>666</v>
      </c>
      <c r="B43" s="276" t="s">
        <v>659</v>
      </c>
      <c r="C43" s="276" t="s">
        <v>638</v>
      </c>
      <c r="D43" s="277" t="s">
        <v>639</v>
      </c>
      <c r="E43" s="50"/>
      <c r="G43" s="50"/>
      <c r="H43" s="50"/>
      <c r="I43" s="50"/>
      <c r="J43" s="50"/>
    </row>
    <row r="44">
      <c r="A44" s="275" t="s">
        <v>667</v>
      </c>
      <c r="B44" s="276" t="s">
        <v>668</v>
      </c>
      <c r="C44" s="276" t="s">
        <v>669</v>
      </c>
      <c r="D44" s="277" t="s">
        <v>670</v>
      </c>
      <c r="E44" s="50"/>
      <c r="G44" s="50"/>
      <c r="H44" s="50"/>
      <c r="I44" s="50"/>
      <c r="J44" s="50"/>
    </row>
    <row r="45">
      <c r="A45" s="275" t="s">
        <v>640</v>
      </c>
      <c r="B45" s="276" t="s">
        <v>671</v>
      </c>
      <c r="C45" s="276" t="s">
        <v>642</v>
      </c>
      <c r="D45" s="277" t="s">
        <v>643</v>
      </c>
      <c r="E45" s="50"/>
      <c r="G45" s="50"/>
      <c r="H45" s="50"/>
      <c r="I45" s="50"/>
      <c r="J45" s="50"/>
    </row>
    <row r="46">
      <c r="A46" s="275" t="s">
        <v>644</v>
      </c>
      <c r="B46" s="276" t="s">
        <v>645</v>
      </c>
      <c r="C46" s="276" t="s">
        <v>646</v>
      </c>
      <c r="D46" s="277" t="s">
        <v>352</v>
      </c>
      <c r="E46" s="50"/>
      <c r="G46" s="50"/>
      <c r="H46" s="50"/>
      <c r="I46" s="50"/>
      <c r="J46" s="50"/>
    </row>
    <row r="47">
      <c r="A47" s="275" t="s">
        <v>660</v>
      </c>
      <c r="B47" s="276" t="s">
        <v>661</v>
      </c>
      <c r="C47" s="278" t="s">
        <v>662</v>
      </c>
      <c r="D47" s="279" t="s">
        <v>663</v>
      </c>
      <c r="E47" s="50"/>
      <c r="G47" s="50"/>
      <c r="H47" s="50"/>
      <c r="I47" s="50"/>
      <c r="J47" s="50"/>
    </row>
    <row r="48">
      <c r="A48" s="275" t="s">
        <v>647</v>
      </c>
      <c r="B48" s="276">
        <v>1</v>
      </c>
      <c r="C48" s="276" t="s">
        <v>648</v>
      </c>
      <c r="D48" s="277" t="s">
        <v>649</v>
      </c>
      <c r="E48" s="50"/>
      <c r="G48" s="50"/>
      <c r="H48" s="50"/>
      <c r="I48" s="50"/>
      <c r="J48" s="50"/>
    </row>
    <row r="49">
      <c r="A49" s="280" t="s">
        <v>650</v>
      </c>
      <c r="B49" s="281">
        <v>1</v>
      </c>
      <c r="C49" s="281" t="s">
        <v>648</v>
      </c>
      <c r="D49" s="282" t="s">
        <v>672</v>
      </c>
      <c r="E49" s="50"/>
      <c r="G49" s="50"/>
      <c r="H49" s="50"/>
      <c r="I49" s="50"/>
      <c r="J49" s="50"/>
    </row>
    <row r="50">
      <c r="A50" s="260" t="s">
        <v>673</v>
      </c>
      <c r="B50" s="283">
        <v>1000</v>
      </c>
      <c r="C50" s="283">
        <v>3600</v>
      </c>
      <c r="D50" s="284">
        <v>6000</v>
      </c>
      <c r="E50" s="50"/>
      <c r="G50" s="50"/>
      <c r="H50" s="50"/>
      <c r="I50" s="50"/>
      <c r="J50" s="50"/>
    </row>
    <row r="51">
      <c r="A51" s="263" t="s">
        <v>674</v>
      </c>
      <c r="B51" s="264" t="s">
        <v>675</v>
      </c>
      <c r="C51" s="264" t="s">
        <v>639</v>
      </c>
      <c r="D51" s="265" t="s">
        <v>676</v>
      </c>
      <c r="E51" s="50"/>
      <c r="G51" s="50"/>
      <c r="H51" s="50"/>
      <c r="I51" s="50"/>
      <c r="J51" s="50"/>
    </row>
    <row r="52">
      <c r="A52" s="263" t="s">
        <v>640</v>
      </c>
      <c r="B52" s="264" t="s">
        <v>641</v>
      </c>
      <c r="C52" s="266" t="s">
        <v>642</v>
      </c>
      <c r="D52" s="267" t="s">
        <v>643</v>
      </c>
      <c r="E52" s="50"/>
      <c r="G52" s="50"/>
      <c r="H52" s="50"/>
      <c r="I52" s="50"/>
      <c r="J52" s="50"/>
    </row>
    <row r="53">
      <c r="A53" s="263" t="s">
        <v>644</v>
      </c>
      <c r="B53" s="264" t="s">
        <v>645</v>
      </c>
      <c r="C53" s="266" t="s">
        <v>646</v>
      </c>
      <c r="D53" s="267" t="s">
        <v>352</v>
      </c>
      <c r="E53" s="50"/>
      <c r="G53" s="50"/>
      <c r="H53" s="50"/>
      <c r="I53" s="50"/>
      <c r="J53" s="50"/>
    </row>
    <row r="54">
      <c r="A54" s="263" t="s">
        <v>660</v>
      </c>
      <c r="B54" s="264" t="s">
        <v>661</v>
      </c>
      <c r="C54" s="266" t="s">
        <v>662</v>
      </c>
      <c r="D54" s="267" t="s">
        <v>663</v>
      </c>
      <c r="E54" s="50"/>
      <c r="G54" s="50"/>
      <c r="H54" s="50"/>
      <c r="I54" s="50"/>
      <c r="J54" s="50"/>
    </row>
    <row r="55">
      <c r="A55" s="263" t="s">
        <v>647</v>
      </c>
      <c r="B55" s="264">
        <v>1</v>
      </c>
      <c r="C55" s="266" t="s">
        <v>648</v>
      </c>
      <c r="D55" s="267" t="s">
        <v>649</v>
      </c>
      <c r="E55" s="50"/>
      <c r="G55" s="50"/>
      <c r="H55" s="50"/>
      <c r="I55" s="50"/>
      <c r="J55" s="50"/>
    </row>
    <row r="56">
      <c r="A56" s="268" t="s">
        <v>650</v>
      </c>
      <c r="B56" s="269">
        <v>1</v>
      </c>
      <c r="C56" s="270" t="s">
        <v>648</v>
      </c>
      <c r="D56" s="271" t="s">
        <v>672</v>
      </c>
      <c r="E56" s="50"/>
      <c r="G56" s="50"/>
      <c r="H56" s="50"/>
      <c r="I56" s="50"/>
      <c r="J56" s="50"/>
    </row>
    <row r="57">
      <c r="A57" s="272" t="s">
        <v>677</v>
      </c>
      <c r="B57" s="285">
        <v>887</v>
      </c>
      <c r="C57" s="285">
        <v>1518</v>
      </c>
      <c r="D57" s="286">
        <v>2165</v>
      </c>
      <c r="E57" s="50"/>
      <c r="G57" s="50"/>
      <c r="H57" s="50"/>
      <c r="I57" s="50"/>
      <c r="J57" s="50"/>
    </row>
    <row r="58">
      <c r="A58" s="275" t="s">
        <v>674</v>
      </c>
      <c r="B58" s="276" t="s">
        <v>675</v>
      </c>
      <c r="C58" s="276" t="s">
        <v>639</v>
      </c>
      <c r="D58" s="277" t="s">
        <v>676</v>
      </c>
      <c r="E58" s="50"/>
      <c r="G58" s="50"/>
      <c r="H58" s="50"/>
      <c r="I58" s="50"/>
      <c r="J58" s="50"/>
    </row>
    <row r="59">
      <c r="A59" s="275" t="s">
        <v>640</v>
      </c>
      <c r="B59" s="276" t="s">
        <v>641</v>
      </c>
      <c r="C59" s="276" t="s">
        <v>642</v>
      </c>
      <c r="D59" s="277" t="s">
        <v>643</v>
      </c>
      <c r="E59" s="50"/>
      <c r="G59" s="50"/>
      <c r="H59" s="50"/>
      <c r="I59" s="50"/>
      <c r="J59" s="50"/>
    </row>
    <row r="60">
      <c r="A60" s="275" t="s">
        <v>644</v>
      </c>
      <c r="B60" s="276" t="s">
        <v>645</v>
      </c>
      <c r="C60" s="276" t="s">
        <v>646</v>
      </c>
      <c r="D60" s="277" t="s">
        <v>352</v>
      </c>
      <c r="E60" s="50"/>
      <c r="G60" s="50"/>
      <c r="H60" s="50"/>
      <c r="I60" s="50"/>
      <c r="J60" s="50"/>
    </row>
    <row r="61">
      <c r="A61" s="275" t="s">
        <v>660</v>
      </c>
      <c r="B61" s="276" t="s">
        <v>661</v>
      </c>
      <c r="C61" s="278" t="s">
        <v>662</v>
      </c>
      <c r="D61" s="279" t="s">
        <v>663</v>
      </c>
      <c r="E61" s="50"/>
      <c r="G61" s="50"/>
      <c r="H61" s="50"/>
      <c r="I61" s="50"/>
      <c r="J61" s="50"/>
    </row>
    <row r="62">
      <c r="A62" s="275" t="s">
        <v>647</v>
      </c>
      <c r="B62" s="276">
        <v>1</v>
      </c>
      <c r="C62" s="276" t="s">
        <v>648</v>
      </c>
      <c r="D62" s="277" t="s">
        <v>649</v>
      </c>
      <c r="E62" s="50"/>
      <c r="G62" s="50"/>
      <c r="H62" s="50"/>
      <c r="I62" s="50"/>
      <c r="J62" s="50"/>
    </row>
    <row r="63">
      <c r="A63" s="280" t="s">
        <v>650</v>
      </c>
      <c r="B63" s="281">
        <v>1</v>
      </c>
      <c r="C63" s="281" t="s">
        <v>648</v>
      </c>
      <c r="D63" s="282" t="s">
        <v>672</v>
      </c>
      <c r="E63" s="50"/>
      <c r="G63" s="50"/>
      <c r="H63" s="50"/>
      <c r="I63" s="50"/>
      <c r="J63" s="50"/>
    </row>
    <row r="64">
      <c r="A64" s="287" t="s">
        <v>678</v>
      </c>
      <c r="B64" s="288"/>
      <c r="C64" s="288"/>
      <c r="D64" s="289"/>
      <c r="E64" s="50"/>
      <c r="G64" s="50"/>
      <c r="H64" s="50"/>
      <c r="I64" s="50"/>
      <c r="J64" s="50"/>
    </row>
    <row r="65">
      <c r="A65" s="260" t="s">
        <v>679</v>
      </c>
      <c r="B65" s="261">
        <v>200</v>
      </c>
      <c r="C65" s="261">
        <v>250</v>
      </c>
      <c r="D65" s="262">
        <v>300</v>
      </c>
      <c r="E65" s="50"/>
      <c r="G65" s="50"/>
      <c r="H65" s="50"/>
      <c r="I65" s="50"/>
      <c r="J65" s="50"/>
    </row>
    <row r="66" ht="40.8">
      <c r="A66" s="263" t="s">
        <v>666</v>
      </c>
      <c r="B66" s="264" t="s">
        <v>680</v>
      </c>
      <c r="C66" s="319" t="s">
        <v>681</v>
      </c>
      <c r="D66" s="319" t="s">
        <v>682</v>
      </c>
      <c r="E66" s="50"/>
      <c r="G66" s="50"/>
      <c r="H66" s="50"/>
      <c r="I66" s="50"/>
      <c r="J66" s="50"/>
    </row>
    <row r="67">
      <c r="A67" s="263" t="s">
        <v>640</v>
      </c>
      <c r="B67" s="264" t="s">
        <v>641</v>
      </c>
      <c r="C67" s="266" t="s">
        <v>642</v>
      </c>
      <c r="D67" s="267" t="s">
        <v>643</v>
      </c>
      <c r="E67" s="50"/>
      <c r="G67" s="50"/>
      <c r="H67" s="50"/>
      <c r="I67" s="50"/>
      <c r="J67" s="50"/>
    </row>
    <row r="68">
      <c r="A68" s="263" t="s">
        <v>644</v>
      </c>
      <c r="B68" s="264" t="s">
        <v>645</v>
      </c>
      <c r="C68" s="266" t="s">
        <v>646</v>
      </c>
      <c r="D68" s="267" t="s">
        <v>352</v>
      </c>
      <c r="E68" s="50"/>
      <c r="G68" s="50"/>
      <c r="H68" s="50"/>
      <c r="I68" s="50"/>
      <c r="J68" s="50"/>
    </row>
    <row r="69">
      <c r="A69" s="263" t="s">
        <v>647</v>
      </c>
      <c r="B69" s="264">
        <v>1</v>
      </c>
      <c r="C69" s="266" t="s">
        <v>648</v>
      </c>
      <c r="D69" s="267" t="s">
        <v>649</v>
      </c>
      <c r="E69" s="50"/>
      <c r="G69" s="50"/>
      <c r="H69" s="50"/>
      <c r="I69" s="50"/>
      <c r="J69" s="50"/>
    </row>
    <row r="70">
      <c r="A70" s="268" t="s">
        <v>650</v>
      </c>
      <c r="B70" s="269">
        <v>1</v>
      </c>
      <c r="C70" s="270" t="s">
        <v>648</v>
      </c>
      <c r="D70" s="271" t="s">
        <v>672</v>
      </c>
      <c r="E70" s="50"/>
      <c r="G70" s="50"/>
      <c r="H70" s="50"/>
      <c r="I70" s="50"/>
      <c r="J70" s="50"/>
    </row>
    <row r="71">
      <c r="A71" s="272" t="s">
        <v>683</v>
      </c>
      <c r="B71" s="285">
        <v>330</v>
      </c>
      <c r="C71" s="285" t="e">
        <f>#REF!</f>
        <v>#REF!</v>
      </c>
      <c r="D71" s="286" t="e">
        <f>#REF!</f>
        <v>#REF!</v>
      </c>
      <c r="E71" s="50"/>
      <c r="G71" s="50"/>
      <c r="H71" s="50"/>
      <c r="I71" s="50"/>
      <c r="J71" s="50"/>
    </row>
    <row r="72">
      <c r="A72" s="275" t="s">
        <v>674</v>
      </c>
      <c r="B72" s="276" t="s">
        <v>684</v>
      </c>
      <c r="C72" s="276" t="s">
        <v>685</v>
      </c>
      <c r="D72" s="277" t="s">
        <v>686</v>
      </c>
      <c r="E72" s="50"/>
      <c r="G72" s="50"/>
      <c r="H72" s="50"/>
      <c r="I72" s="50"/>
      <c r="J72" s="50"/>
    </row>
    <row r="73">
      <c r="A73" s="275" t="s">
        <v>640</v>
      </c>
      <c r="B73" s="276" t="s">
        <v>641</v>
      </c>
      <c r="C73" s="276" t="s">
        <v>642</v>
      </c>
      <c r="D73" s="277" t="s">
        <v>643</v>
      </c>
      <c r="E73" s="50"/>
      <c r="G73" s="50"/>
      <c r="H73" s="50"/>
      <c r="I73" s="50"/>
      <c r="J73" s="50"/>
    </row>
    <row r="74">
      <c r="A74" s="275" t="s">
        <v>644</v>
      </c>
      <c r="B74" s="276" t="s">
        <v>645</v>
      </c>
      <c r="C74" s="276" t="s">
        <v>646</v>
      </c>
      <c r="D74" s="277" t="s">
        <v>352</v>
      </c>
      <c r="E74" s="50"/>
      <c r="G74" s="50"/>
      <c r="H74" s="50"/>
      <c r="I74" s="50"/>
      <c r="J74" s="50"/>
    </row>
    <row r="75">
      <c r="A75" s="275" t="s">
        <v>647</v>
      </c>
      <c r="B75" s="276">
        <v>1</v>
      </c>
      <c r="C75" s="276" t="s">
        <v>648</v>
      </c>
      <c r="D75" s="277" t="s">
        <v>649</v>
      </c>
      <c r="E75" s="50"/>
      <c r="G75" s="50"/>
      <c r="H75" s="50"/>
      <c r="I75" s="50"/>
      <c r="J75" s="50"/>
    </row>
    <row r="76">
      <c r="A76" s="280" t="s">
        <v>650</v>
      </c>
      <c r="B76" s="281">
        <v>1</v>
      </c>
      <c r="C76" s="281" t="s">
        <v>648</v>
      </c>
      <c r="D76" s="282" t="s">
        <v>672</v>
      </c>
      <c r="E76" s="50"/>
      <c r="G76" s="50"/>
      <c r="H76" s="50"/>
      <c r="I76" s="50"/>
      <c r="J76" s="50"/>
    </row>
    <row r="77">
      <c r="A77" s="260" t="s">
        <v>687</v>
      </c>
      <c r="B77" s="283" t="e">
        <f>#REF!</f>
        <v>#REF!</v>
      </c>
      <c r="C77" s="283" t="e">
        <f>#REF!</f>
        <v>#REF!</v>
      </c>
      <c r="D77" s="284" t="e">
        <f>#REF!</f>
        <v>#REF!</v>
      </c>
      <c r="E77" s="50"/>
      <c r="G77" s="50"/>
      <c r="H77" s="50"/>
      <c r="I77" s="50"/>
      <c r="J77" s="50"/>
    </row>
    <row r="78">
      <c r="A78" s="263" t="s">
        <v>674</v>
      </c>
      <c r="B78" s="264" t="s">
        <v>684</v>
      </c>
      <c r="C78" s="264" t="s">
        <v>685</v>
      </c>
      <c r="D78" s="265" t="s">
        <v>686</v>
      </c>
      <c r="E78" s="50"/>
      <c r="G78" s="50"/>
      <c r="H78" s="50"/>
      <c r="I78" s="50"/>
      <c r="J78" s="50"/>
    </row>
    <row r="79">
      <c r="A79" s="263" t="s">
        <v>640</v>
      </c>
      <c r="B79" s="264" t="s">
        <v>641</v>
      </c>
      <c r="C79" s="266" t="s">
        <v>642</v>
      </c>
      <c r="D79" s="267" t="s">
        <v>643</v>
      </c>
      <c r="E79" s="50"/>
      <c r="G79" s="50"/>
      <c r="H79" s="50"/>
      <c r="I79" s="50"/>
      <c r="J79" s="50"/>
    </row>
    <row r="80">
      <c r="A80" s="263" t="s">
        <v>644</v>
      </c>
      <c r="B80" s="264" t="s">
        <v>645</v>
      </c>
      <c r="C80" s="266" t="s">
        <v>646</v>
      </c>
      <c r="D80" s="267" t="s">
        <v>352</v>
      </c>
      <c r="E80" s="50"/>
      <c r="G80" s="50"/>
      <c r="H80" s="50"/>
      <c r="I80" s="50"/>
      <c r="J80" s="50"/>
    </row>
    <row r="81">
      <c r="A81" s="263" t="s">
        <v>647</v>
      </c>
      <c r="B81" s="264">
        <v>1</v>
      </c>
      <c r="C81" s="266" t="s">
        <v>648</v>
      </c>
      <c r="D81" s="267" t="s">
        <v>649</v>
      </c>
      <c r="E81" s="50"/>
      <c r="G81" s="50"/>
      <c r="H81" s="50"/>
      <c r="I81" s="50"/>
      <c r="J81" s="50"/>
    </row>
    <row r="82">
      <c r="A82" s="268" t="s">
        <v>650</v>
      </c>
      <c r="B82" s="269">
        <v>1</v>
      </c>
      <c r="C82" s="270" t="s">
        <v>648</v>
      </c>
      <c r="D82" s="271" t="s">
        <v>672</v>
      </c>
      <c r="E82" s="50"/>
      <c r="G82" s="50"/>
      <c r="H82" s="50"/>
      <c r="I82" s="50"/>
      <c r="J82" s="50"/>
    </row>
    <row r="83">
      <c r="A83" s="272" t="s">
        <v>688</v>
      </c>
      <c r="B83" s="285"/>
      <c r="C83" s="285"/>
      <c r="D83" s="286"/>
      <c r="E83" s="50"/>
      <c r="G83" s="50"/>
      <c r="H83" s="50"/>
      <c r="I83" s="50"/>
      <c r="J83" s="50"/>
    </row>
    <row r="84">
      <c r="A84" s="303" t="s">
        <v>689</v>
      </c>
      <c r="B84" s="304" t="s">
        <v>690</v>
      </c>
      <c r="C84" s="305" t="s">
        <v>691</v>
      </c>
      <c r="D84" s="306" t="s">
        <v>692</v>
      </c>
      <c r="E84" s="50"/>
      <c r="G84" s="50"/>
      <c r="H84" s="50"/>
      <c r="I84" s="50"/>
      <c r="J84" s="50"/>
    </row>
    <row r="85">
      <c r="A85" s="303" t="s">
        <v>640</v>
      </c>
      <c r="B85" s="304" t="s">
        <v>317</v>
      </c>
      <c r="C85" s="305" t="s">
        <v>642</v>
      </c>
      <c r="D85" s="306" t="s">
        <v>643</v>
      </c>
      <c r="E85" s="50"/>
      <c r="G85" s="50"/>
      <c r="H85" s="50"/>
      <c r="I85" s="50"/>
      <c r="J85" s="50"/>
    </row>
    <row r="86">
      <c r="A86" s="303" t="s">
        <v>644</v>
      </c>
      <c r="B86" s="304" t="s">
        <v>645</v>
      </c>
      <c r="C86" s="305" t="s">
        <v>646</v>
      </c>
      <c r="D86" s="306" t="s">
        <v>352</v>
      </c>
      <c r="E86" s="50"/>
      <c r="G86" s="50"/>
      <c r="H86" s="50"/>
      <c r="I86" s="50"/>
      <c r="J86" s="50"/>
    </row>
    <row r="87">
      <c r="A87" s="303" t="s">
        <v>647</v>
      </c>
      <c r="B87" s="304">
        <v>1</v>
      </c>
      <c r="C87" s="305" t="s">
        <v>648</v>
      </c>
      <c r="D87" s="306" t="s">
        <v>649</v>
      </c>
      <c r="E87" s="50"/>
      <c r="G87" s="50"/>
      <c r="H87" s="50"/>
      <c r="I87" s="50"/>
      <c r="J87" s="50"/>
    </row>
    <row r="88">
      <c r="A88" s="303" t="s">
        <v>650</v>
      </c>
      <c r="B88" s="304">
        <v>1</v>
      </c>
      <c r="C88" s="305" t="s">
        <v>648</v>
      </c>
      <c r="D88" s="306" t="s">
        <v>672</v>
      </c>
      <c r="E88" s="50"/>
      <c r="G88" s="50"/>
      <c r="H88" s="50"/>
      <c r="I88" s="50"/>
      <c r="J88" s="50"/>
    </row>
    <row r="89">
      <c r="A89" s="303" t="s">
        <v>660</v>
      </c>
      <c r="B89" s="304" t="s">
        <v>661</v>
      </c>
      <c r="C89" s="305" t="s">
        <v>662</v>
      </c>
      <c r="D89" s="306" t="s">
        <v>663</v>
      </c>
      <c r="E89" s="50"/>
      <c r="G89" s="50"/>
      <c r="H89" s="50"/>
      <c r="I89" s="50"/>
      <c r="J89" s="50"/>
    </row>
    <row r="90">
      <c r="A90" s="272" t="s">
        <v>693</v>
      </c>
      <c r="B90" s="285"/>
      <c r="C90" s="285"/>
      <c r="D90" s="286"/>
      <c r="E90" s="50"/>
      <c r="G90" s="50"/>
      <c r="H90" s="50"/>
      <c r="I90" s="50"/>
      <c r="J90" s="50"/>
    </row>
    <row r="91">
      <c r="A91" s="303" t="s">
        <v>694</v>
      </c>
      <c r="B91" s="304" t="s">
        <v>690</v>
      </c>
      <c r="C91" s="305" t="s">
        <v>691</v>
      </c>
      <c r="D91" s="306" t="s">
        <v>692</v>
      </c>
      <c r="E91" s="50"/>
      <c r="G91" s="50"/>
      <c r="H91" s="50"/>
      <c r="I91" s="50"/>
      <c r="J91" s="50"/>
    </row>
    <row r="92">
      <c r="A92" s="303" t="s">
        <v>695</v>
      </c>
      <c r="B92" s="304" t="s">
        <v>696</v>
      </c>
      <c r="C92" s="305" t="s">
        <v>697</v>
      </c>
      <c r="D92" s="306" t="s">
        <v>698</v>
      </c>
      <c r="E92" s="50"/>
      <c r="G92" s="50"/>
      <c r="H92" s="50"/>
      <c r="I92" s="50"/>
      <c r="J92" s="50"/>
    </row>
    <row r="93">
      <c r="A93" s="303" t="s">
        <v>699</v>
      </c>
      <c r="B93" s="304" t="s">
        <v>317</v>
      </c>
      <c r="C93" s="305" t="s">
        <v>642</v>
      </c>
      <c r="D93" s="306" t="s">
        <v>643</v>
      </c>
      <c r="E93" s="50"/>
      <c r="G93" s="50"/>
      <c r="H93" s="50"/>
      <c r="I93" s="50"/>
      <c r="J93" s="50"/>
    </row>
    <row r="94">
      <c r="A94" s="303" t="s">
        <v>700</v>
      </c>
      <c r="B94" s="304">
        <v>1</v>
      </c>
      <c r="C94" s="305" t="s">
        <v>648</v>
      </c>
      <c r="D94" s="306" t="s">
        <v>649</v>
      </c>
      <c r="E94" s="50"/>
      <c r="G94" s="50"/>
      <c r="H94" s="50"/>
      <c r="I94" s="50"/>
      <c r="J94" s="50"/>
    </row>
    <row r="95">
      <c r="A95" s="303" t="s">
        <v>660</v>
      </c>
      <c r="B95" s="304" t="s">
        <v>661</v>
      </c>
      <c r="C95" s="305" t="s">
        <v>662</v>
      </c>
      <c r="D95" s="306" t="s">
        <v>663</v>
      </c>
      <c r="E95" s="50"/>
      <c r="G95" s="50"/>
      <c r="H95" s="50"/>
      <c r="I95" s="50"/>
      <c r="J95" s="50"/>
    </row>
    <row r="96">
      <c r="A96" s="303" t="s">
        <v>701</v>
      </c>
      <c r="B96" s="304">
        <v>1</v>
      </c>
      <c r="C96" s="305" t="s">
        <v>648</v>
      </c>
      <c r="D96" s="306" t="s">
        <v>649</v>
      </c>
      <c r="E96" s="50"/>
      <c r="G96" s="50"/>
      <c r="H96" s="50"/>
      <c r="I96" s="50"/>
      <c r="J96" s="50"/>
    </row>
    <row r="97">
      <c r="A97" s="316" t="s">
        <v>650</v>
      </c>
      <c r="B97" s="264">
        <v>1</v>
      </c>
      <c r="C97" s="266" t="s">
        <v>648</v>
      </c>
      <c r="D97" s="266" t="s">
        <v>672</v>
      </c>
      <c r="E97" s="50"/>
      <c r="G97" s="50"/>
      <c r="H97" s="50"/>
      <c r="I97" s="50"/>
      <c r="J97" s="50"/>
    </row>
    <row r="98">
      <c r="A98" s="313" t="s">
        <v>702</v>
      </c>
      <c r="B98" s="314"/>
      <c r="C98" s="314"/>
      <c r="D98" s="315"/>
      <c r="E98" s="50"/>
      <c r="G98" s="50"/>
      <c r="H98" s="50"/>
      <c r="I98" s="50"/>
      <c r="J98" s="50"/>
    </row>
    <row r="99">
      <c r="A99" s="303" t="s">
        <v>694</v>
      </c>
      <c r="B99" s="304" t="s">
        <v>690</v>
      </c>
      <c r="C99" s="305" t="s">
        <v>691</v>
      </c>
      <c r="D99" s="306" t="s">
        <v>692</v>
      </c>
      <c r="E99" s="50"/>
      <c r="G99" s="50"/>
      <c r="H99" s="50"/>
      <c r="I99" s="50"/>
      <c r="J99" s="50"/>
    </row>
    <row r="100">
      <c r="A100" s="303" t="s">
        <v>699</v>
      </c>
      <c r="B100" s="304" t="s">
        <v>317</v>
      </c>
      <c r="C100" s="305" t="s">
        <v>642</v>
      </c>
      <c r="D100" s="306" t="s">
        <v>643</v>
      </c>
      <c r="E100" s="50"/>
      <c r="G100" s="50"/>
      <c r="H100" s="50"/>
      <c r="I100" s="50"/>
      <c r="J100" s="50"/>
    </row>
    <row r="101">
      <c r="A101" s="303" t="s">
        <v>700</v>
      </c>
      <c r="B101" s="304">
        <v>1</v>
      </c>
      <c r="C101" s="305" t="s">
        <v>648</v>
      </c>
      <c r="D101" s="306" t="s">
        <v>649</v>
      </c>
      <c r="E101" s="50"/>
      <c r="G101" s="50"/>
      <c r="H101" s="50"/>
      <c r="I101" s="50"/>
      <c r="J101" s="50"/>
    </row>
    <row r="102">
      <c r="A102" s="303" t="s">
        <v>660</v>
      </c>
      <c r="B102" s="304" t="s">
        <v>661</v>
      </c>
      <c r="C102" s="305" t="s">
        <v>662</v>
      </c>
      <c r="D102" s="306" t="s">
        <v>663</v>
      </c>
      <c r="E102" s="50"/>
      <c r="G102" s="50"/>
      <c r="H102" s="50"/>
      <c r="I102" s="50"/>
      <c r="J102" s="50"/>
    </row>
    <row r="103">
      <c r="A103" s="307" t="s">
        <v>701</v>
      </c>
      <c r="B103" s="304">
        <v>1</v>
      </c>
      <c r="C103" s="305" t="s">
        <v>648</v>
      </c>
      <c r="D103" s="306" t="s">
        <v>649</v>
      </c>
      <c r="E103" s="50"/>
      <c r="G103" s="50"/>
      <c r="H103" s="50"/>
      <c r="I103" s="50"/>
      <c r="J103" s="50"/>
    </row>
    <row r="104">
      <c r="A104" s="307" t="s">
        <v>650</v>
      </c>
      <c r="B104" s="264">
        <v>1</v>
      </c>
      <c r="C104" s="266" t="s">
        <v>648</v>
      </c>
      <c r="D104" s="266" t="s">
        <v>672</v>
      </c>
      <c r="E104" s="50"/>
      <c r="G104" s="50"/>
      <c r="H104" s="50"/>
      <c r="I104" s="50"/>
      <c r="J104" s="50"/>
    </row>
    <row r="105">
      <c r="A105" s="290" t="s">
        <v>703</v>
      </c>
      <c r="B105" s="291"/>
      <c r="C105" s="291"/>
      <c r="D105" s="292"/>
      <c r="E105" s="50"/>
      <c r="G105" s="50"/>
      <c r="H105" s="50"/>
      <c r="I105" s="50"/>
      <c r="J105" s="50"/>
    </row>
    <row r="106">
      <c r="A106" s="272" t="s">
        <v>704</v>
      </c>
      <c r="B106" s="293">
        <v>130</v>
      </c>
      <c r="C106" s="293">
        <v>265</v>
      </c>
      <c r="D106" s="294">
        <v>519</v>
      </c>
      <c r="E106" s="50"/>
      <c r="G106" s="50"/>
      <c r="H106" s="50"/>
      <c r="I106" s="50"/>
      <c r="J106" s="50"/>
    </row>
    <row r="107">
      <c r="A107" s="275" t="s">
        <v>640</v>
      </c>
      <c r="B107" s="276" t="s">
        <v>641</v>
      </c>
      <c r="C107" s="276" t="s">
        <v>642</v>
      </c>
      <c r="D107" s="277" t="s">
        <v>643</v>
      </c>
      <c r="E107" s="50"/>
      <c r="G107" s="50"/>
      <c r="H107" s="50"/>
      <c r="I107" s="50"/>
      <c r="J107" s="50"/>
    </row>
    <row r="108">
      <c r="A108" s="280" t="s">
        <v>705</v>
      </c>
      <c r="B108" s="281" t="s">
        <v>706</v>
      </c>
      <c r="C108" s="281" t="s">
        <v>707</v>
      </c>
      <c r="D108" s="282" t="s">
        <v>708</v>
      </c>
      <c r="E108" s="50"/>
      <c r="G108" s="50"/>
      <c r="H108" s="50"/>
      <c r="I108" s="50"/>
      <c r="J108" s="50"/>
    </row>
    <row r="109">
      <c r="A109" s="290" t="s">
        <v>709</v>
      </c>
      <c r="B109" s="291"/>
      <c r="C109" s="291"/>
      <c r="D109" s="292"/>
      <c r="E109" s="50"/>
      <c r="G109" s="50"/>
      <c r="H109" s="50"/>
      <c r="I109" s="50"/>
      <c r="J109" s="50"/>
    </row>
    <row r="110">
      <c r="A110" s="260" t="s">
        <v>710</v>
      </c>
      <c r="B110" s="261">
        <v>100</v>
      </c>
      <c r="C110" s="261">
        <v>125</v>
      </c>
      <c r="D110" s="262">
        <v>175</v>
      </c>
      <c r="E110" s="50"/>
      <c r="G110" s="50"/>
      <c r="H110" s="50"/>
      <c r="I110" s="50"/>
      <c r="J110" s="50"/>
    </row>
    <row r="111">
      <c r="A111" s="263" t="s">
        <v>640</v>
      </c>
      <c r="B111" s="264" t="s">
        <v>641</v>
      </c>
      <c r="C111" s="266" t="s">
        <v>642</v>
      </c>
      <c r="D111" s="267" t="s">
        <v>643</v>
      </c>
      <c r="E111" s="50"/>
      <c r="G111" s="50"/>
      <c r="H111" s="50"/>
      <c r="I111" s="50"/>
      <c r="J111" s="50"/>
    </row>
    <row r="112">
      <c r="A112" s="263" t="s">
        <v>644</v>
      </c>
      <c r="B112" s="264" t="s">
        <v>645</v>
      </c>
      <c r="C112" s="266" t="s">
        <v>646</v>
      </c>
      <c r="D112" s="267" t="s">
        <v>352</v>
      </c>
      <c r="E112" s="50"/>
      <c r="G112" s="50"/>
      <c r="H112" s="50"/>
      <c r="I112" s="50"/>
      <c r="J112" s="50"/>
    </row>
    <row r="113">
      <c r="A113" s="263" t="s">
        <v>701</v>
      </c>
      <c r="B113" s="264">
        <v>1</v>
      </c>
      <c r="C113" s="266" t="s">
        <v>648</v>
      </c>
      <c r="D113" s="267" t="s">
        <v>649</v>
      </c>
      <c r="E113" s="50"/>
      <c r="G113" s="50"/>
      <c r="H113" s="50"/>
      <c r="I113" s="50"/>
      <c r="J113" s="50"/>
    </row>
    <row r="114">
      <c r="A114" s="295" t="s">
        <v>650</v>
      </c>
      <c r="B114" s="296" t="s">
        <v>706</v>
      </c>
      <c r="C114" s="297" t="s">
        <v>707</v>
      </c>
      <c r="D114" s="298" t="s">
        <v>708</v>
      </c>
      <c r="E114" s="50"/>
      <c r="G114" s="50"/>
      <c r="H114" s="50"/>
      <c r="I114" s="50"/>
      <c r="J114" s="50"/>
    </row>
    <row r="115">
      <c r="A115" s="290" t="s">
        <v>176</v>
      </c>
      <c r="B115" s="291"/>
      <c r="C115" s="291"/>
      <c r="D115" s="292"/>
      <c r="E115" s="50"/>
      <c r="G115" s="50"/>
      <c r="H115" s="50"/>
      <c r="I115" s="50"/>
      <c r="J115" s="50"/>
    </row>
    <row r="116">
      <c r="A116" s="272" t="s">
        <v>711</v>
      </c>
      <c r="B116" s="293">
        <v>207</v>
      </c>
      <c r="C116" s="293">
        <v>348</v>
      </c>
      <c r="D116" s="294">
        <v>519</v>
      </c>
      <c r="E116" s="50"/>
      <c r="G116" s="50"/>
      <c r="H116" s="50"/>
      <c r="I116" s="50"/>
      <c r="J116" s="50"/>
    </row>
    <row r="117">
      <c r="A117" s="275" t="s">
        <v>644</v>
      </c>
      <c r="B117" s="276" t="s">
        <v>645</v>
      </c>
      <c r="C117" s="276" t="s">
        <v>646</v>
      </c>
      <c r="D117" s="277" t="s">
        <v>352</v>
      </c>
      <c r="E117" s="50"/>
      <c r="G117" s="50"/>
      <c r="H117" s="50"/>
      <c r="I117" s="50"/>
      <c r="J117" s="50"/>
    </row>
    <row r="118">
      <c r="A118" s="275" t="s">
        <v>647</v>
      </c>
      <c r="B118" s="276">
        <v>1</v>
      </c>
      <c r="C118" s="276" t="s">
        <v>648</v>
      </c>
      <c r="D118" s="277" t="s">
        <v>649</v>
      </c>
      <c r="E118" s="50"/>
      <c r="G118" s="50"/>
      <c r="H118" s="50"/>
      <c r="I118" s="50"/>
      <c r="J118" s="50"/>
    </row>
    <row r="119">
      <c r="A119" s="280" t="s">
        <v>650</v>
      </c>
      <c r="B119" s="281">
        <v>1</v>
      </c>
      <c r="C119" s="281" t="s">
        <v>648</v>
      </c>
      <c r="D119" s="282" t="s">
        <v>672</v>
      </c>
      <c r="E119" s="50"/>
      <c r="G119" s="50"/>
      <c r="H119" s="50"/>
      <c r="I119" s="50"/>
      <c r="J119" s="50"/>
    </row>
    <row r="120">
      <c r="A120" s="290" t="s">
        <v>712</v>
      </c>
      <c r="B120" s="291"/>
      <c r="C120" s="291"/>
      <c r="D120" s="292"/>
      <c r="E120" s="50"/>
      <c r="G120" s="50"/>
      <c r="H120" s="50"/>
      <c r="I120" s="50"/>
      <c r="J120" s="50"/>
    </row>
    <row r="121">
      <c r="A121" s="260" t="s">
        <v>713</v>
      </c>
      <c r="B121" s="283">
        <v>115</v>
      </c>
      <c r="C121" s="283">
        <v>145</v>
      </c>
      <c r="D121" s="284">
        <v>178</v>
      </c>
      <c r="E121" s="50"/>
      <c r="G121" s="50"/>
      <c r="H121" s="50"/>
      <c r="I121" s="50"/>
      <c r="J121" s="50"/>
    </row>
    <row r="122">
      <c r="A122" s="263" t="s">
        <v>714</v>
      </c>
      <c r="B122" s="264" t="s">
        <v>715</v>
      </c>
      <c r="C122" s="264" t="s">
        <v>716</v>
      </c>
      <c r="D122" s="265" t="s">
        <v>717</v>
      </c>
      <c r="E122" s="50"/>
      <c r="G122" s="50"/>
      <c r="H122" s="50"/>
      <c r="I122" s="50"/>
      <c r="J122" s="50"/>
    </row>
    <row r="123">
      <c r="A123" s="263" t="s">
        <v>718</v>
      </c>
      <c r="B123" s="264" t="s">
        <v>655</v>
      </c>
      <c r="C123" s="264" t="s">
        <v>719</v>
      </c>
      <c r="D123" s="265" t="s">
        <v>720</v>
      </c>
      <c r="E123" s="50"/>
      <c r="G123" s="50"/>
      <c r="H123" s="50"/>
      <c r="I123" s="50"/>
      <c r="J123" s="50"/>
    </row>
    <row r="124">
      <c r="A124" s="268" t="s">
        <v>721</v>
      </c>
      <c r="B124" s="269" t="s">
        <v>722</v>
      </c>
      <c r="C124" s="269" t="s">
        <v>723</v>
      </c>
      <c r="D124" s="299" t="s">
        <v>724</v>
      </c>
      <c r="E124" s="50"/>
      <c r="G124" s="50"/>
      <c r="H124" s="50"/>
      <c r="I124" s="50"/>
      <c r="J124" s="50"/>
    </row>
    <row r="125">
      <c r="A125" s="300" t="s">
        <v>725</v>
      </c>
      <c r="B125" s="285">
        <v>144</v>
      </c>
      <c r="C125" s="285">
        <v>233</v>
      </c>
      <c r="D125" s="286">
        <v>296</v>
      </c>
      <c r="E125" s="50"/>
      <c r="G125" s="50"/>
      <c r="H125" s="50"/>
      <c r="I125" s="50"/>
      <c r="J125" s="50"/>
    </row>
    <row r="126">
      <c r="A126" s="275" t="s">
        <v>726</v>
      </c>
      <c r="B126" s="276" t="s">
        <v>715</v>
      </c>
      <c r="C126" s="276" t="s">
        <v>716</v>
      </c>
      <c r="D126" s="277" t="s">
        <v>717</v>
      </c>
      <c r="E126" s="50"/>
      <c r="G126" s="50"/>
      <c r="H126" s="50"/>
      <c r="I126" s="50"/>
      <c r="J126" s="50"/>
    </row>
    <row r="127">
      <c r="A127" s="275" t="s">
        <v>718</v>
      </c>
      <c r="B127" s="276" t="s">
        <v>655</v>
      </c>
      <c r="C127" s="276" t="s">
        <v>719</v>
      </c>
      <c r="D127" s="277" t="s">
        <v>720</v>
      </c>
      <c r="E127" s="50"/>
      <c r="G127" s="50"/>
      <c r="H127" s="50"/>
      <c r="I127" s="50"/>
      <c r="J127" s="50"/>
    </row>
    <row r="128">
      <c r="A128" s="280" t="s">
        <v>721</v>
      </c>
      <c r="B128" s="281" t="s">
        <v>722</v>
      </c>
      <c r="C128" s="281" t="s">
        <v>723</v>
      </c>
      <c r="D128" s="282" t="s">
        <v>724</v>
      </c>
      <c r="E128" s="50"/>
      <c r="G128" s="50"/>
      <c r="H128" s="50"/>
      <c r="I128" s="50"/>
      <c r="J128" s="50"/>
    </row>
    <row r="129">
      <c r="A129" s="301" t="s">
        <v>727</v>
      </c>
      <c r="B129" s="283">
        <v>618</v>
      </c>
      <c r="C129" s="283">
        <v>1572</v>
      </c>
      <c r="D129" s="284">
        <v>2471</v>
      </c>
      <c r="E129" s="50"/>
      <c r="G129" s="50"/>
      <c r="H129" s="50"/>
      <c r="I129" s="50"/>
      <c r="J129" s="50"/>
    </row>
    <row r="130">
      <c r="A130" s="263" t="s">
        <v>718</v>
      </c>
      <c r="B130" s="264" t="s">
        <v>655</v>
      </c>
      <c r="C130" s="264" t="s">
        <v>719</v>
      </c>
      <c r="D130" s="265" t="s">
        <v>720</v>
      </c>
      <c r="E130" s="50"/>
      <c r="G130" s="50"/>
      <c r="H130" s="50"/>
      <c r="I130" s="50"/>
      <c r="J130" s="50"/>
    </row>
    <row r="131">
      <c r="A131" s="268" t="s">
        <v>721</v>
      </c>
      <c r="B131" s="269" t="s">
        <v>722</v>
      </c>
      <c r="C131" s="269" t="s">
        <v>723</v>
      </c>
      <c r="D131" s="299" t="s">
        <v>724</v>
      </c>
      <c r="E131" s="50"/>
      <c r="G131" s="50"/>
      <c r="H131" s="50"/>
      <c r="I131" s="50"/>
      <c r="J131" s="50"/>
    </row>
    <row r="132">
      <c r="A132" s="300" t="s">
        <v>728</v>
      </c>
      <c r="B132" s="285">
        <v>791</v>
      </c>
      <c r="C132" s="285">
        <v>1784</v>
      </c>
      <c r="D132" s="286">
        <v>2766</v>
      </c>
      <c r="E132" s="50"/>
      <c r="G132" s="50"/>
      <c r="H132" s="50"/>
      <c r="I132" s="50"/>
      <c r="J132" s="50"/>
    </row>
    <row r="133">
      <c r="A133" s="275" t="s">
        <v>718</v>
      </c>
      <c r="B133" s="276" t="s">
        <v>655</v>
      </c>
      <c r="C133" s="276" t="s">
        <v>719</v>
      </c>
      <c r="D133" s="277" t="s">
        <v>720</v>
      </c>
      <c r="E133" s="50"/>
    </row>
    <row r="134">
      <c r="A134" s="280" t="s">
        <v>721</v>
      </c>
      <c r="B134" s="281" t="s">
        <v>722</v>
      </c>
      <c r="C134" s="281" t="s">
        <v>723</v>
      </c>
      <c r="D134" s="282" t="s">
        <v>724</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97</v>
      </c>
      <c r="D2" s="74" t="s">
        <v>357</v>
      </c>
      <c r="E2" s="74" t="s">
        <v>587</v>
      </c>
      <c r="F2" s="74" t="s">
        <v>587</v>
      </c>
      <c r="G2" s="74" t="s">
        <v>587</v>
      </c>
      <c r="H2" s="74" t="s">
        <v>330</v>
      </c>
      <c r="I2" s="75" t="s">
        <v>331</v>
      </c>
      <c r="J2" s="74" t="s">
        <v>423</v>
      </c>
      <c r="K2" s="74" t="s">
        <v>588</v>
      </c>
      <c r="L2" s="74" t="s">
        <v>390</v>
      </c>
      <c r="M2" s="74" t="s">
        <v>589</v>
      </c>
      <c r="N2" s="74" t="s">
        <v>590</v>
      </c>
      <c r="O2" s="77" t="s">
        <v>591</v>
      </c>
      <c r="P2" s="74" t="s">
        <v>334</v>
      </c>
      <c r="Q2" s="74" t="s">
        <v>592</v>
      </c>
      <c r="R2" s="74" t="s">
        <v>593</v>
      </c>
      <c r="S2" s="74" t="s">
        <v>477</v>
      </c>
      <c r="T2" s="74" t="s">
        <v>594</v>
      </c>
      <c r="U2" s="508">
        <f ref="U2:U10" t="shared" si="0">IFERROR(AA2,0)+IFERROR(AB2,0)+IFERROR(AC2,0)+IFERROR(AD2,0)+IFERROR(MAX(IFERROR(AE2,0),IFERROR(AF2,0)),0)+IFERROR(AG2,0)+IFERROR(AH2,0)+IFERROR(AI2,0)+IFERROR(AJ2,0)+IFERROR(AK2,0)+IFERROR(AL2,0)+IFERROR(AM2,0)+IFERROR(AN2,0)+IFERROR(AO2,0)+IFERROR(AP2,0)+IFERROR(AQ2,0)</f>
        <v>0.50625</v>
      </c>
      <c r="V2" s="513">
        <f>IFERROR(Z2*U2,0)</f>
        <v>101.25</v>
      </c>
      <c r="W2" s="511"/>
      <c r="X2" s="511"/>
      <c r="Y2" s="511"/>
      <c r="Z2" s="507">
        <f>VLOOKUP($C2,Model!$A$2:$D$22,2,FALSE)</f>
        <v>200</v>
      </c>
      <c r="AA2" s="508">
        <f>(VLOOKUP($D2,Lookup!$C$4:$D$36,2,FALSE)/Lookup!$C$2)*VLOOKUP($C2,Model!$A$2:$E$22,5,FALSE)*VLOOKUP($C2,Model!$A$2:$G$22,7,FALSE)</f>
        <v>0.15</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f>(VLOOKUP($H2,Lookup!$L$4:$M$15,2,FALSE)/Lookup!$L$2)*VLOOKUP($C2,Model!$A$2:$E$22,5,FALSE)*VLOOKUP($C2,Model!$A$2:$K$22,11,FALSE)</f>
        <v>0.075</v>
      </c>
      <c r="AF2" s="508" t="e">
        <f>_xlfn.SWITCH(VLOOKUP($C2,Model!$A$2:$F$22,6,FALSE),8,(VLOOKUP($I2,Lookup!$N$17:$O$24,2,FALSE)/Lookup!$L$2)*VLOOKUP($C2,Model!$A$2:$E$22,5,FALSE)*VLOOKUP($C2,Model!$A$2:$K$22,11,FALSE),(VLOOKUP($I2,Lookup!$N$4:$O$15,2,FALSE)/Lookup!$L$2)*VLOOKUP($C2,Model!$A$2:$E$22,5,FALSE)*VLOOKUP($C2,Model!$A$2:$K$22,11,FALSE))</f>
        <v>#NAME?</v>
      </c>
      <c r="AG2" s="508">
        <f>(VLOOKUP($J2,Lookup!$P$4:$Q$15,2,FALSE)/Lookup!$P$2)*VLOOKUP($C2,Model!$A$2:$E$22,5,FALSE)*VLOOKUP($C2,Model!$A$2:$L$22,12,FALSE)</f>
        <v>0.1125</v>
      </c>
      <c r="AH2" s="508" t="e">
        <f>_xlfn.SWITCH(VLOOKUP($C2,Model!$A$2:$F$22,6,FALSE),8,(VLOOKUP($K2,Lookup!$R$15:$S$23,2,FALSE)/Lookup!$R$2)*VLOOKUP($C2,Model!$A$2:$E$22,5,FALSE)*VLOOKUP($C2,Model!$A$2:$M$22,13,FALSE),(VLOOKUP($K2,Lookup!$R$4:$S$12,2,FALSE)/Lookup!$R$2)*VLOOKUP($C2,Model!$A$2:$E$22,5,FALSE)*VLOOKUP($C2,Model!$A$2:$M$22,13,FALSE))</f>
        <v>#NAME?</v>
      </c>
      <c r="AI2" s="508">
        <f>(VLOOKUP($L2,Lookup!$V$4:$W$12,2,FALSE)/Lookup!$V$2)*VLOOKUP($C2,Model!$A$2:$E$22,5,FALSE)*VLOOKUP($C2,Model!$A$2:$N$22,14,FALSE)</f>
        <v>0.09375</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f>(VLOOKUP($P2,Lookup!$T$4:$U$8,2,FALSE)/Lookup!$T$2)*VLOOKUP($C2,Model!$A$2:$E$22,5,FALSE)*VLOOKUP($C2,Model!$A$2:$R$22,18,FALSE)</f>
        <v>0.075000000000000011</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595</v>
      </c>
      <c r="C3" s="74" t="s">
        <v>112</v>
      </c>
      <c r="D3" s="74" t="s">
        <v>433</v>
      </c>
      <c r="E3" s="74" t="s">
        <v>587</v>
      </c>
      <c r="F3" s="74" t="s">
        <v>587</v>
      </c>
      <c r="G3" s="74" t="s">
        <v>587</v>
      </c>
      <c r="H3" s="74" t="s">
        <v>345</v>
      </c>
      <c r="I3" s="75" t="s">
        <v>331</v>
      </c>
      <c r="J3" s="74" t="s">
        <v>388</v>
      </c>
      <c r="K3" s="74" t="s">
        <v>596</v>
      </c>
      <c r="L3" s="74" t="s">
        <v>390</v>
      </c>
      <c r="M3" s="74" t="s">
        <v>589</v>
      </c>
      <c r="N3" s="74" t="s">
        <v>597</v>
      </c>
      <c r="O3" s="77" t="s">
        <v>598</v>
      </c>
      <c r="P3" s="74" t="s">
        <v>334</v>
      </c>
      <c r="Q3" s="74" t="s">
        <v>599</v>
      </c>
      <c r="R3" s="74" t="s">
        <v>600</v>
      </c>
      <c r="S3" s="74" t="s">
        <v>601</v>
      </c>
      <c r="T3" s="74" t="s">
        <v>594</v>
      </c>
      <c r="U3" s="508">
        <f t="shared" si="0"/>
        <v>0.53125</v>
      </c>
      <c r="V3" s="513">
        <f ref="V3:V66" t="shared" si="1">IFERROR(Z3*U3,0)</f>
        <v>106.25</v>
      </c>
      <c r="W3" s="511"/>
      <c r="X3" s="511"/>
      <c r="Y3" s="511"/>
      <c r="Z3" s="507">
        <f>VLOOKUP($C3,Model!$A$2:$D$22,2,FALSE)</f>
        <v>200</v>
      </c>
      <c r="AA3" s="508">
        <f>(VLOOKUP($D3,Lookup!$C$4:$D$36,2,FALSE)/Lookup!$C$2)*VLOOKUP($C3,Model!$A$2:$E$22,5,FALSE)*VLOOKUP($C3,Model!$A$2:$G$22,7,FALSE)</f>
        <v>0.15</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f>(VLOOKUP($H3,Lookup!$L$4:$M$15,2,FALSE)/Lookup!$L$2)*VLOOKUP($C3,Model!$A$2:$E$22,5,FALSE)*VLOOKUP($C3,Model!$A$2:$K$22,11,FALSE)</f>
        <v>0.15</v>
      </c>
      <c r="AF3" s="508" t="e">
        <f>_xlfn.SWITCH(VLOOKUP($C3,Model!$A$2:$F$22,6,FALSE),8,(VLOOKUP($I3,Lookup!$N$17:$O$24,2,FALSE)/Lookup!$L$2)*VLOOKUP($C3,Model!$A$2:$E$22,5,FALSE)*VLOOKUP($C3,Model!$A$2:$K$22,11,FALSE),(VLOOKUP($I3,Lookup!$N$4:$O$15,2,FALSE)/Lookup!$L$2)*VLOOKUP($C3,Model!$A$2:$E$22,5,FALSE)*VLOOKUP($C3,Model!$A$2:$K$22,11,FALSE))</f>
        <v>#NAME?</v>
      </c>
      <c r="AG3" s="508">
        <f>(VLOOKUP($J3,Lookup!$P$4:$Q$15,2,FALSE)/Lookup!$P$2)*VLOOKUP($C3,Model!$A$2:$E$22,5,FALSE)*VLOOKUP($C3,Model!$A$2:$L$22,12,FALSE)</f>
        <v>0.0625</v>
      </c>
      <c r="AH3" s="508" t="e">
        <f>_xlfn.SWITCH(VLOOKUP($C3,Model!$A$2:$F$22,6,FALSE),8,(VLOOKUP($K3,Lookup!$R$15:$S$23,2,FALSE)/Lookup!$R$2)*VLOOKUP($C3,Model!$A$2:$E$22,5,FALSE)*VLOOKUP($C3,Model!$A$2:$M$22,13,FALSE),(VLOOKUP($K3,Lookup!$R$4:$S$12,2,FALSE)/Lookup!$R$2)*VLOOKUP($C3,Model!$A$2:$E$22,5,FALSE)*VLOOKUP($C3,Model!$A$2:$M$22,13,FALSE))</f>
        <v>#NAME?</v>
      </c>
      <c r="AI3" s="508">
        <f>(VLOOKUP($L3,Lookup!$V$4:$W$12,2,FALSE)/Lookup!$V$2)*VLOOKUP($C3,Model!$A$2:$E$22,5,FALSE)*VLOOKUP($C3,Model!$A$2:$N$22,14,FALSE)</f>
        <v>0.09375</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f>(VLOOKUP($P3,Lookup!$T$4:$U$8,2,FALSE)/Lookup!$T$2)*VLOOKUP($C3,Model!$A$2:$E$22,5,FALSE)*VLOOKUP($C3,Model!$A$2:$R$22,18,FALSE)</f>
        <v>0.075000000000000011</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602</v>
      </c>
      <c r="C4" s="74" t="s">
        <v>112</v>
      </c>
      <c r="D4" s="74" t="s">
        <v>428</v>
      </c>
      <c r="E4" s="74" t="s">
        <v>587</v>
      </c>
      <c r="F4" s="74" t="s">
        <v>587</v>
      </c>
      <c r="G4" s="74" t="s">
        <v>587</v>
      </c>
      <c r="H4" s="74" t="s">
        <v>330</v>
      </c>
      <c r="I4" s="75" t="s">
        <v>346</v>
      </c>
      <c r="J4" s="74" t="s">
        <v>417</v>
      </c>
      <c r="K4" s="74" t="s">
        <v>588</v>
      </c>
      <c r="L4" s="74" t="s">
        <v>390</v>
      </c>
      <c r="M4" s="74" t="s">
        <v>603</v>
      </c>
      <c r="N4" s="74" t="s">
        <v>604</v>
      </c>
      <c r="O4" s="77" t="s">
        <v>597</v>
      </c>
      <c r="P4" s="74" t="s">
        <v>334</v>
      </c>
      <c r="Q4" s="74" t="s">
        <v>599</v>
      </c>
      <c r="R4" s="74" t="s">
        <v>605</v>
      </c>
      <c r="S4" s="74" t="s">
        <v>601</v>
      </c>
      <c r="T4" s="74" t="s">
        <v>606</v>
      </c>
      <c r="U4" s="508">
        <f t="shared" si="0"/>
        <v>0.34375</v>
      </c>
      <c r="V4" s="513">
        <f t="shared" si="1"/>
        <v>68.75</v>
      </c>
      <c r="W4" s="511"/>
      <c r="X4" s="511"/>
      <c r="Y4" s="511"/>
      <c r="Z4" s="507">
        <f>VLOOKUP($C4,Model!$A$2:$D$22,2,FALSE)</f>
        <v>200</v>
      </c>
      <c r="AA4" s="508">
        <f>(VLOOKUP($D4,Lookup!$C$4:$D$36,2,FALSE)/Lookup!$C$2)*VLOOKUP($C4,Model!$A$2:$E$22,5,FALSE)*VLOOKUP($C4,Model!$A$2:$G$22,7,FALSE)</f>
        <v>0</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f>(VLOOKUP($H4,Lookup!$L$4:$M$15,2,FALSE)/Lookup!$L$2)*VLOOKUP($C4,Model!$A$2:$E$22,5,FALSE)*VLOOKUP($C4,Model!$A$2:$K$22,11,FALSE)</f>
        <v>0.075</v>
      </c>
      <c r="AF4" s="508" t="e">
        <f>_xlfn.SWITCH(VLOOKUP($C4,Model!$A$2:$F$22,6,FALSE),8,(VLOOKUP($I4,Lookup!$N$17:$O$24,2,FALSE)/Lookup!$L$2)*VLOOKUP($C4,Model!$A$2:$E$22,5,FALSE)*VLOOKUP($C4,Model!$A$2:$K$22,11,FALSE),(VLOOKUP($I4,Lookup!$N$4:$O$15,2,FALSE)/Lookup!$L$2)*VLOOKUP($C4,Model!$A$2:$E$22,5,FALSE)*VLOOKUP($C4,Model!$A$2:$K$22,11,FALSE))</f>
        <v>#NAME?</v>
      </c>
      <c r="AG4" s="508">
        <f>(VLOOKUP($J4,Lookup!$P$4:$Q$15,2,FALSE)/Lookup!$P$2)*VLOOKUP($C4,Model!$A$2:$E$22,5,FALSE)*VLOOKUP($C4,Model!$A$2:$L$22,12,FALSE)</f>
        <v>0.1</v>
      </c>
      <c r="AH4" s="508" t="e">
        <f>_xlfn.SWITCH(VLOOKUP($C4,Model!$A$2:$F$22,6,FALSE),8,(VLOOKUP($K4,Lookup!$R$15:$S$23,2,FALSE)/Lookup!$R$2)*VLOOKUP($C4,Model!$A$2:$E$22,5,FALSE)*VLOOKUP($C4,Model!$A$2:$M$22,13,FALSE),(VLOOKUP($K4,Lookup!$R$4:$S$12,2,FALSE)/Lookup!$R$2)*VLOOKUP($C4,Model!$A$2:$E$22,5,FALSE)*VLOOKUP($C4,Model!$A$2:$M$22,13,FALSE))</f>
        <v>#NAME?</v>
      </c>
      <c r="AI4" s="508">
        <f>(VLOOKUP($L4,Lookup!$V$4:$W$12,2,FALSE)/Lookup!$V$2)*VLOOKUP($C4,Model!$A$2:$E$22,5,FALSE)*VLOOKUP($C4,Model!$A$2:$N$22,14,FALSE)</f>
        <v>0.09375</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f>(VLOOKUP($P4,Lookup!$T$4:$U$8,2,FALSE)/Lookup!$T$2)*VLOOKUP($C4,Model!$A$2:$E$22,5,FALSE)*VLOOKUP($C4,Model!$A$2:$R$22,18,FALSE)</f>
        <v>0.075000000000000011</v>
      </c>
      <c r="AN4" s="508" t="e">
        <f>(VLOOKUP($Q4,Lookup!$AD$4:$AE$13,2,FALSE)/Lookup!$AD$2)*VLOOKUP($C4,Model!$A$2:$E$22,5,FALSE)*VLOOKUP($C4,Model!$A$2:$S$22,19,FALSE)</f>
        <v>#N/A</v>
      </c>
      <c r="AO4" s="508">
        <f>(VLOOKUP($R4,Lookup!$AF$4:$AG$8,2,FALSE)/Lookup!$AF$2)*VLOOKUP($C4,Model!$A$2:$E$22,5,FALSE)*VLOOKUP($C4,Model!$A$2:$T$22,20,FALSE)</f>
        <v>0</v>
      </c>
      <c r="AP4" s="508" t="e">
        <f>(VLOOKUP($S4,Lookup!$AH$4:$AI$9,2,FALSE)/Lookup!$AH$2)*VLOOKUP($C4,Model!$A$2:$E$22,5,FALSE)*VLOOKUP($C4,Model!$A$2:$U$22,21,FALSE)</f>
        <v>#N/A</v>
      </c>
      <c r="AQ4" s="508" t="e">
        <f>(VLOOKUP($T4,Lookup!$AJ$4:$AK$12,2,FALSE)/Lookup!$AJ$2)*VLOOKUP($C4,Model!$A$2:$E$22,5,FALSE)*VLOOKUP($C4,Model!$A$2:$V$22,22,FALSE)</f>
        <v>#N/A</v>
      </c>
    </row>
    <row r="5">
      <c r="A5" s="74">
        <v>4</v>
      </c>
      <c r="B5" s="74" t="s">
        <v>607</v>
      </c>
      <c r="C5" s="74" t="s">
        <v>120</v>
      </c>
      <c r="D5" s="74" t="s">
        <v>472</v>
      </c>
      <c r="E5" s="74" t="s">
        <v>587</v>
      </c>
      <c r="F5" s="74" t="s">
        <v>587</v>
      </c>
      <c r="G5" s="74" t="s">
        <v>587</v>
      </c>
      <c r="H5" s="74" t="s">
        <v>330</v>
      </c>
      <c r="I5" s="75" t="s">
        <v>346</v>
      </c>
      <c r="J5" s="74" t="s">
        <v>409</v>
      </c>
      <c r="K5" s="74" t="s">
        <v>477</v>
      </c>
      <c r="L5" s="74" t="s">
        <v>401</v>
      </c>
      <c r="M5" s="74" t="s">
        <v>589</v>
      </c>
      <c r="N5" s="74" t="s">
        <v>604</v>
      </c>
      <c r="O5" s="77" t="s">
        <v>597</v>
      </c>
      <c r="P5" s="74" t="s">
        <v>334</v>
      </c>
      <c r="Q5" s="74" t="s">
        <v>608</v>
      </c>
      <c r="R5" s="74" t="s">
        <v>600</v>
      </c>
      <c r="S5" s="74" t="s">
        <v>609</v>
      </c>
      <c r="T5" s="74" t="s">
        <v>594</v>
      </c>
      <c r="U5" s="508">
        <f t="shared" si="0"/>
        <v>0.87083333333333324</v>
      </c>
      <c r="V5" s="513">
        <f t="shared" si="1"/>
        <v>287.37499999999994</v>
      </c>
      <c r="W5" s="511"/>
      <c r="X5" s="511"/>
      <c r="Y5" s="511"/>
      <c r="Z5" s="507">
        <f>VLOOKUP($C5,Model!$A$2:$D$22,2,FALSE)</f>
        <v>330</v>
      </c>
      <c r="AA5" s="508">
        <f>(VLOOKUP($D5,Lookup!$C$4:$D$36,2,FALSE)/Lookup!$C$2)*VLOOKUP($C5,Model!$A$2:$E$22,5,FALSE)*VLOOKUP($C5,Model!$A$2:$G$22,7,FALSE)</f>
        <v>0.21111111111111108</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f>(VLOOKUP($H5,Lookup!$L$4:$M$15,2,FALSE)/Lookup!$L$2)*VLOOKUP($C5,Model!$A$2:$E$22,5,FALSE)*VLOOKUP($C5,Model!$A$2:$K$22,11,FALSE)</f>
        <v>0.1583333333333333</v>
      </c>
      <c r="AF5" s="508" t="e">
        <f>_xlfn.SWITCH(VLOOKUP($C5,Model!$A$2:$F$22,6,FALSE),8,(VLOOKUP($I5,Lookup!$N$17:$O$24,2,FALSE)/Lookup!$L$2)*VLOOKUP($C5,Model!$A$2:$E$22,5,FALSE)*VLOOKUP($C5,Model!$A$2:$K$22,11,FALSE),(VLOOKUP($I5,Lookup!$N$4:$O$15,2,FALSE)/Lookup!$L$2)*VLOOKUP($C5,Model!$A$2:$E$22,5,FALSE)*VLOOKUP($C5,Model!$A$2:$K$22,11,FALSE))</f>
        <v>#NAME?</v>
      </c>
      <c r="AG5" s="508">
        <f>(VLOOKUP($J5,Lookup!$P$4:$Q$15,2,FALSE)/Lookup!$P$2)*VLOOKUP($C5,Model!$A$2:$E$22,5,FALSE)*VLOOKUP($C5,Model!$A$2:$L$22,12,FALSE)</f>
        <v>0.18472222222222223</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f>(VLOOKUP($P5,Lookup!$T$4:$U$8,2,FALSE)/Lookup!$T$2)*VLOOKUP($C5,Model!$A$2:$E$22,5,FALSE)*VLOOKUP($C5,Model!$A$2:$R$22,18,FALSE)</f>
        <v>0.31666666666666665</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610</v>
      </c>
      <c r="C6" s="74" t="s">
        <v>149</v>
      </c>
      <c r="D6" s="74" t="s">
        <v>587</v>
      </c>
      <c r="E6" s="74" t="s">
        <v>76</v>
      </c>
      <c r="F6" s="74" t="s">
        <v>328</v>
      </c>
      <c r="G6" s="74" t="s">
        <v>587</v>
      </c>
      <c r="H6" s="74" t="s">
        <v>330</v>
      </c>
      <c r="I6" s="75" t="s">
        <v>331</v>
      </c>
      <c r="J6" s="74" t="s">
        <v>377</v>
      </c>
      <c r="K6" s="74" t="s">
        <v>596</v>
      </c>
      <c r="L6" s="74" t="s">
        <v>365</v>
      </c>
      <c r="M6" s="74" t="s">
        <v>603</v>
      </c>
      <c r="N6" s="74" t="s">
        <v>590</v>
      </c>
      <c r="O6" s="77" t="s">
        <v>591</v>
      </c>
      <c r="P6" s="74" t="s">
        <v>334</v>
      </c>
      <c r="Q6" s="74" t="s">
        <v>592</v>
      </c>
      <c r="R6" s="74" t="s">
        <v>593</v>
      </c>
      <c r="S6" s="74" t="s">
        <v>609</v>
      </c>
      <c r="T6" s="74" t="s">
        <v>611</v>
      </c>
      <c r="U6" s="508">
        <f t="shared" si="0"/>
        <v>1.0792452830188681</v>
      </c>
      <c r="V6" s="513">
        <f t="shared" si="1"/>
        <v>858.00000000000011</v>
      </c>
      <c r="W6" s="511"/>
      <c r="X6" s="511"/>
      <c r="Y6" s="511"/>
      <c r="Z6" s="507">
        <f>VLOOKUP($C6,Model!$A$2:$D$22,2,FALSE)</f>
        <v>795</v>
      </c>
      <c r="AA6" s="508" t="e">
        <f>(VLOOKUP($D6,Lookup!$C$4:$D$36,2,FALSE)/Lookup!$C$2)*VLOOKUP($C6,Model!$A$2:$E$22,5,FALSE)*VLOOKUP($C6,Model!$A$2:$G$22,7,FALSE)</f>
        <v>#N/A</v>
      </c>
      <c r="AB6" s="508">
        <f>(VLOOKUP($E6,Lookup!$F$4:$G$8,2,FALSE)/Lookup!$F$2)*VLOOKUP($C6,Model!$A$2:$E$22,5,FALSE)*VLOOKUP($C6,Model!$A$2:$H$22,8,FALSE)</f>
        <v>0.32377358490566044</v>
      </c>
      <c r="AC6" s="508">
        <f>(VLOOKUP($F6,Lookup!$H$4:$I$26,2,FALSE)/Lookup!$H$2)*VLOOKUP($C6,Model!$A$2:$E$22,5,FALSE)*VLOOKUP($C6,Model!$A$2:$I$22,9,FALSE)</f>
        <v>0.0809433962264151</v>
      </c>
      <c r="AD6" s="508" t="e">
        <f>(VLOOKUP($G6,Lookup!$J$4:$K$34,2,FALSE)/Lookup!$J$2)*VLOOKUP($C6,Model!$A$2:$E$22,5,FALSE)*VLOOKUP($C6,Model!$A$2:$J$22,10,FALSE)</f>
        <v>#N/A</v>
      </c>
      <c r="AE6" s="508">
        <f>(VLOOKUP($H6,Lookup!$L$4:$M$15,2,FALSE)/Lookup!$L$2)*VLOOKUP($C6,Model!$A$2:$E$22,5,FALSE)*VLOOKUP($C6,Model!$A$2:$K$22,11,FALSE)</f>
        <v>0.16188679245283019</v>
      </c>
      <c r="AF6" s="508" t="e">
        <f>_xlfn.SWITCH(VLOOKUP($C6,Model!$A$2:$F$22,6,FALSE),8,(VLOOKUP($I6,Lookup!$N$17:$O$24,2,FALSE)/Lookup!$L$2)*VLOOKUP($C6,Model!$A$2:$E$22,5,FALSE)*VLOOKUP($C6,Model!$A$2:$K$22,11,FALSE),(VLOOKUP($I6,Lookup!$N$4:$O$15,2,FALSE)/Lookup!$L$2)*VLOOKUP($C6,Model!$A$2:$E$22,5,FALSE)*VLOOKUP($C6,Model!$A$2:$K$22,11,FALSE))</f>
        <v>#NAME?</v>
      </c>
      <c r="AG6" s="508">
        <f>(VLOOKUP($J6,Lookup!$P$4:$Q$15,2,FALSE)/Lookup!$P$2)*VLOOKUP($C6,Model!$A$2:$E$22,5,FALSE)*VLOOKUP($C6,Model!$A$2:$L$22,12,FALSE)</f>
        <v>0.1079245283018868</v>
      </c>
      <c r="AH6" s="508" t="e">
        <f>_xlfn.SWITCH(VLOOKUP($C6,Model!$A$2:$F$22,6,FALSE),8,(VLOOKUP($K6,Lookup!$R$15:$S$23,2,FALSE)/Lookup!$R$2)*VLOOKUP($C6,Model!$A$2:$E$22,5,FALSE)*VLOOKUP($C6,Model!$A$2:$M$22,13,FALSE),(VLOOKUP($K6,Lookup!$R$4:$S$12,2,FALSE)/Lookup!$R$2)*VLOOKUP($C6,Model!$A$2:$E$22,5,FALSE)*VLOOKUP($C6,Model!$A$2:$M$22,13,FALSE))</f>
        <v>#NAME?</v>
      </c>
      <c r="AI6" s="508">
        <f>(VLOOKUP($L6,Lookup!$V$4:$W$12,2,FALSE)/Lookup!$V$2)*VLOOKUP($C6,Model!$A$2:$E$22,5,FALSE)*VLOOKUP($C6,Model!$A$2:$N$22,14,FALSE)</f>
        <v>0.24283018867924533</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f>(VLOOKUP($P6,Lookup!$T$4:$U$8,2,FALSE)/Lookup!$T$2)*VLOOKUP($C6,Model!$A$2:$E$22,5,FALSE)*VLOOKUP($C6,Model!$A$2:$R$22,18,FALSE)</f>
        <v>0.16188679245283022</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612</v>
      </c>
      <c r="C7" s="74" t="s">
        <v>120</v>
      </c>
      <c r="D7" s="74" t="s">
        <v>485</v>
      </c>
      <c r="E7" s="74" t="s">
        <v>587</v>
      </c>
      <c r="F7" s="74" t="s">
        <v>587</v>
      </c>
      <c r="G7" s="74" t="s">
        <v>587</v>
      </c>
      <c r="H7" s="74" t="s">
        <v>330</v>
      </c>
      <c r="I7" s="75" t="s">
        <v>331</v>
      </c>
      <c r="J7" s="74" t="s">
        <v>409</v>
      </c>
      <c r="K7" s="74" t="s">
        <v>477</v>
      </c>
      <c r="L7" s="74" t="s">
        <v>365</v>
      </c>
      <c r="M7" s="74" t="s">
        <v>366</v>
      </c>
      <c r="N7" s="74" t="s">
        <v>591</v>
      </c>
      <c r="O7" s="77" t="s">
        <v>590</v>
      </c>
      <c r="P7" s="74" t="s">
        <v>320</v>
      </c>
      <c r="Q7" s="74" t="s">
        <v>592</v>
      </c>
      <c r="R7" s="74" t="s">
        <v>600</v>
      </c>
      <c r="S7" s="74" t="s">
        <v>613</v>
      </c>
      <c r="T7" s="74" t="s">
        <v>614</v>
      </c>
      <c r="U7" s="508">
        <f t="shared" si="0"/>
        <v>1.570138888888889</v>
      </c>
      <c r="V7" s="513">
        <f t="shared" si="1"/>
        <v>518.14583333333337</v>
      </c>
      <c r="W7" s="511"/>
      <c r="X7" s="511"/>
      <c r="Y7" s="511"/>
      <c r="Z7" s="507">
        <f>VLOOKUP($C7,Model!$A$2:$D$22,2,FALSE)</f>
        <v>330</v>
      </c>
      <c r="AA7" s="508">
        <f>(VLOOKUP($D7,Lookup!$C$4:$D$36,2,FALSE)/Lookup!$C$2)*VLOOKUP($C7,Model!$A$2:$E$22,5,FALSE)*VLOOKUP($C7,Model!$A$2:$G$22,7,FALSE)</f>
        <v>0.6333333333333333</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f>(VLOOKUP($H7,Lookup!$L$4:$M$15,2,FALSE)/Lookup!$L$2)*VLOOKUP($C7,Model!$A$2:$E$22,5,FALSE)*VLOOKUP($C7,Model!$A$2:$K$22,11,FALSE)</f>
        <v>0.1583333333333333</v>
      </c>
      <c r="AF7" s="508" t="e">
        <f>_xlfn.SWITCH(VLOOKUP($C7,Model!$A$2:$F$22,6,FALSE),8,(VLOOKUP($I7,Lookup!$N$17:$O$24,2,FALSE)/Lookup!$L$2)*VLOOKUP($C7,Model!$A$2:$E$22,5,FALSE)*VLOOKUP($C7,Model!$A$2:$K$22,11,FALSE),(VLOOKUP($I7,Lookup!$N$4:$O$15,2,FALSE)/Lookup!$L$2)*VLOOKUP($C7,Model!$A$2:$E$22,5,FALSE)*VLOOKUP($C7,Model!$A$2:$K$22,11,FALSE))</f>
        <v>#NAME?</v>
      </c>
      <c r="AG7" s="508">
        <f>(VLOOKUP($J7,Lookup!$P$4:$Q$15,2,FALSE)/Lookup!$P$2)*VLOOKUP($C7,Model!$A$2:$E$22,5,FALSE)*VLOOKUP($C7,Model!$A$2:$L$22,12,FALSE)</f>
        <v>0.18472222222222223</v>
      </c>
      <c r="AH7" s="508" t="e">
        <f>_xlfn.SWITCH(VLOOKUP($C7,Model!$A$2:$F$22,6,FALSE),8,(VLOOKUP($K7,Lookup!$R$15:$S$23,2,FALSE)/Lookup!$R$2)*VLOOKUP($C7,Model!$A$2:$E$22,5,FALSE)*VLOOKUP($C7,Model!$A$2:$M$22,13,FALSE),(VLOOKUP($K7,Lookup!$R$4:$S$12,2,FALSE)/Lookup!$R$2)*VLOOKUP($C7,Model!$A$2:$E$22,5,FALSE)*VLOOKUP($C7,Model!$A$2:$M$22,13,FALSE))</f>
        <v>#NAME?</v>
      </c>
      <c r="AI7" s="508">
        <f>(VLOOKUP($L7,Lookup!$V$4:$W$12,2,FALSE)/Lookup!$V$2)*VLOOKUP($C7,Model!$A$2:$E$22,5,FALSE)*VLOOKUP($C7,Model!$A$2:$N$22,14,FALSE)</f>
        <v>0.11875000000000001</v>
      </c>
      <c r="AJ7" s="508">
        <f>(VLOOKUP($M7,Lookup!$X$4:$Y$10,2,FALSE)/Lookup!$X$2)*VLOOKUP($C7,Model!$A$2:$E$22,5,FALSE)*VLOOKUP($C7,Model!$A$2:$O$22,15,FALSE)</f>
        <v>0.47500000000000003</v>
      </c>
      <c r="AK7" s="508" t="e">
        <f>(VLOOKUP($N7,Lookup!$Z$4:$AA$13,2,FALSE)/Lookup!$Z$2)*VLOOKUP($C7,Model!$A$2:$E$22,5,FALSE)*VLOOKUP($C7,Model!$A$2:$P$22,16,FALSE)</f>
        <v>#N/A</v>
      </c>
      <c r="AL7" s="508" t="e">
        <f>(VLOOKUP($O7,Lookup!$AB$4:$AC$13,2,FALSE)/Lookup!$AB$2)*VLOOKUP($C7,Model!$A$2:$E$22,5,FALSE)*VLOOKUP($C7,Model!$A$2:$Q$22,17,FALSE)</f>
        <v>#N/A</v>
      </c>
      <c r="AM7" s="508">
        <f>(VLOOKUP($P7,Lookup!$T$4:$U$8,2,FALSE)/Lookup!$T$2)*VLOOKUP($C7,Model!$A$2:$E$22,5,FALSE)*VLOOKUP($C7,Model!$A$2:$R$22,18,FALSE)</f>
        <v>0</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615</v>
      </c>
      <c r="C8" s="74" t="s">
        <v>120</v>
      </c>
      <c r="D8" s="74" t="s">
        <v>478</v>
      </c>
      <c r="E8" s="74" t="s">
        <v>587</v>
      </c>
      <c r="F8" s="74" t="s">
        <v>587</v>
      </c>
      <c r="G8" s="74" t="s">
        <v>587</v>
      </c>
      <c r="H8" s="74" t="s">
        <v>330</v>
      </c>
      <c r="I8" s="75" t="s">
        <v>346</v>
      </c>
      <c r="J8" s="74" t="s">
        <v>409</v>
      </c>
      <c r="K8" s="74" t="s">
        <v>616</v>
      </c>
      <c r="L8" s="74" t="s">
        <v>365</v>
      </c>
      <c r="M8" s="74" t="s">
        <v>603</v>
      </c>
      <c r="N8" s="74" t="s">
        <v>591</v>
      </c>
      <c r="O8" s="77" t="s">
        <v>591</v>
      </c>
      <c r="P8" s="74" t="s">
        <v>334</v>
      </c>
      <c r="Q8" s="74" t="s">
        <v>599</v>
      </c>
      <c r="R8" s="74" t="s">
        <v>593</v>
      </c>
      <c r="S8" s="74" t="s">
        <v>613</v>
      </c>
      <c r="T8" s="74" t="s">
        <v>611</v>
      </c>
      <c r="U8" s="508">
        <f t="shared" si="0"/>
        <v>1.2006944444444443</v>
      </c>
      <c r="V8" s="513">
        <f t="shared" si="1"/>
        <v>396.22916666666663</v>
      </c>
      <c r="W8" s="511"/>
      <c r="X8" s="511"/>
      <c r="Y8" s="511"/>
      <c r="Z8" s="507">
        <f>VLOOKUP($C8,Model!$A$2:$D$22,2,FALSE)</f>
        <v>330</v>
      </c>
      <c r="AA8" s="508">
        <f>(VLOOKUP($D8,Lookup!$C$4:$D$36,2,FALSE)/Lookup!$C$2)*VLOOKUP($C8,Model!$A$2:$E$22,5,FALSE)*VLOOKUP($C8,Model!$A$2:$G$22,7,FALSE)</f>
        <v>0.42222222222222217</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f>(VLOOKUP($H8,Lookup!$L$4:$M$15,2,FALSE)/Lookup!$L$2)*VLOOKUP($C8,Model!$A$2:$E$22,5,FALSE)*VLOOKUP($C8,Model!$A$2:$K$22,11,FALSE)</f>
        <v>0.1583333333333333</v>
      </c>
      <c r="AF8" s="508" t="e">
        <f>_xlfn.SWITCH(VLOOKUP($C8,Model!$A$2:$F$22,6,FALSE),8,(VLOOKUP($I8,Lookup!$N$17:$O$24,2,FALSE)/Lookup!$L$2)*VLOOKUP($C8,Model!$A$2:$E$22,5,FALSE)*VLOOKUP($C8,Model!$A$2:$K$22,11,FALSE),(VLOOKUP($I8,Lookup!$N$4:$O$15,2,FALSE)/Lookup!$L$2)*VLOOKUP($C8,Model!$A$2:$E$22,5,FALSE)*VLOOKUP($C8,Model!$A$2:$K$22,11,FALSE))</f>
        <v>#NAME?</v>
      </c>
      <c r="AG8" s="508">
        <f>(VLOOKUP($J8,Lookup!$P$4:$Q$15,2,FALSE)/Lookup!$P$2)*VLOOKUP($C8,Model!$A$2:$E$22,5,FALSE)*VLOOKUP($C8,Model!$A$2:$L$22,12,FALSE)</f>
        <v>0.18472222222222223</v>
      </c>
      <c r="AH8" s="508" t="e">
        <f>_xlfn.SWITCH(VLOOKUP($C8,Model!$A$2:$F$22,6,FALSE),8,(VLOOKUP($K8,Lookup!$R$15:$S$23,2,FALSE)/Lookup!$R$2)*VLOOKUP($C8,Model!$A$2:$E$22,5,FALSE)*VLOOKUP($C8,Model!$A$2:$M$22,13,FALSE),(VLOOKUP($K8,Lookup!$R$4:$S$12,2,FALSE)/Lookup!$R$2)*VLOOKUP($C8,Model!$A$2:$E$22,5,FALSE)*VLOOKUP($C8,Model!$A$2:$M$22,13,FALSE))</f>
        <v>#NAME?</v>
      </c>
      <c r="AI8" s="508">
        <f>(VLOOKUP($L8,Lookup!$V$4:$W$12,2,FALSE)/Lookup!$V$2)*VLOOKUP($C8,Model!$A$2:$E$22,5,FALSE)*VLOOKUP($C8,Model!$A$2:$N$22,14,FALSE)</f>
        <v>0.11875000000000001</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f>(VLOOKUP($P8,Lookup!$T$4:$U$8,2,FALSE)/Lookup!$T$2)*VLOOKUP($C8,Model!$A$2:$E$22,5,FALSE)*VLOOKUP($C8,Model!$A$2:$R$22,18,FALSE)</f>
        <v>0.31666666666666665</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617</v>
      </c>
      <c r="C9" s="74" t="s">
        <v>97</v>
      </c>
      <c r="D9" s="74" t="s">
        <v>618</v>
      </c>
      <c r="E9" s="74" t="s">
        <v>587</v>
      </c>
      <c r="F9" s="74" t="s">
        <v>587</v>
      </c>
      <c r="G9" s="74" t="s">
        <v>587</v>
      </c>
      <c r="H9" s="74" t="s">
        <v>330</v>
      </c>
      <c r="I9" s="75" t="s">
        <v>331</v>
      </c>
      <c r="J9" s="74" t="s">
        <v>409</v>
      </c>
      <c r="K9" s="74" t="s">
        <v>619</v>
      </c>
      <c r="L9" s="74" t="s">
        <v>350</v>
      </c>
      <c r="M9" s="74" t="s">
        <v>603</v>
      </c>
      <c r="N9" s="74" t="s">
        <v>597</v>
      </c>
      <c r="O9" s="77" t="s">
        <v>597</v>
      </c>
      <c r="P9" s="74" t="s">
        <v>320</v>
      </c>
      <c r="Q9" s="74" t="s">
        <v>620</v>
      </c>
      <c r="R9" s="74" t="s">
        <v>600</v>
      </c>
      <c r="S9" s="74" t="s">
        <v>613</v>
      </c>
      <c r="T9" s="74" t="s">
        <v>606</v>
      </c>
      <c r="U9" s="508">
        <f t="shared" si="0"/>
        <v>0.2</v>
      </c>
      <c r="V9" s="513">
        <f t="shared" si="1"/>
        <v>40</v>
      </c>
      <c r="W9" s="511"/>
      <c r="X9" s="511"/>
      <c r="Y9" s="511"/>
      <c r="Z9" s="507">
        <f>VLOOKUP($C9,Model!$A$2:$D$22,2,FALSE)</f>
        <v>200</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f>(VLOOKUP($H9,Lookup!$L$4:$M$15,2,FALSE)/Lookup!$L$2)*VLOOKUP($C9,Model!$A$2:$E$22,5,FALSE)*VLOOKUP($C9,Model!$A$2:$K$22,11,FALSE)</f>
        <v>0.075</v>
      </c>
      <c r="AF9" s="508" t="e">
        <f>_xlfn.SWITCH(VLOOKUP($C9,Model!$A$2:$F$22,6,FALSE),8,(VLOOKUP($I9,Lookup!$N$17:$O$24,2,FALSE)/Lookup!$L$2)*VLOOKUP($C9,Model!$A$2:$E$22,5,FALSE)*VLOOKUP($C9,Model!$A$2:$K$22,11,FALSE),(VLOOKUP($I9,Lookup!$N$4:$O$15,2,FALSE)/Lookup!$L$2)*VLOOKUP($C9,Model!$A$2:$E$22,5,FALSE)*VLOOKUP($C9,Model!$A$2:$K$22,11,FALSE))</f>
        <v>#NAME?</v>
      </c>
      <c r="AG9" s="508">
        <f>(VLOOKUP($J9,Lookup!$P$4:$Q$15,2,FALSE)/Lookup!$P$2)*VLOOKUP($C9,Model!$A$2:$E$22,5,FALSE)*VLOOKUP($C9,Model!$A$2:$L$22,12,FALSE)</f>
        <v>0.087500000000000008</v>
      </c>
      <c r="AH9" s="508" t="e">
        <f>_xlfn.SWITCH(VLOOKUP($C9,Model!$A$2:$F$22,6,FALSE),8,(VLOOKUP($K9,Lookup!$R$15:$S$23,2,FALSE)/Lookup!$R$2)*VLOOKUP($C9,Model!$A$2:$E$22,5,FALSE)*VLOOKUP($C9,Model!$A$2:$M$22,13,FALSE),(VLOOKUP($K9,Lookup!$R$4:$S$12,2,FALSE)/Lookup!$R$2)*VLOOKUP($C9,Model!$A$2:$E$22,5,FALSE)*VLOOKUP($C9,Model!$A$2:$M$22,13,FALSE))</f>
        <v>#NAME?</v>
      </c>
      <c r="AI9" s="508">
        <f>(VLOOKUP($L9,Lookup!$V$4:$W$12,2,FALSE)/Lookup!$V$2)*VLOOKUP($C9,Model!$A$2:$E$22,5,FALSE)*VLOOKUP($C9,Model!$A$2:$N$22,14,FALSE)</f>
        <v>0.037500000000000006</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f>(VLOOKUP($P9,Lookup!$T$4:$U$8,2,FALSE)/Lookup!$T$2)*VLOOKUP($C9,Model!$A$2:$E$22,5,FALSE)*VLOOKUP($C9,Model!$A$2:$R$22,18,FALSE)</f>
        <v>0</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621</v>
      </c>
      <c r="C10" s="74" t="s">
        <v>200</v>
      </c>
      <c r="D10" s="74" t="s">
        <v>394</v>
      </c>
      <c r="E10" s="74" t="s">
        <v>587</v>
      </c>
      <c r="F10" s="74" t="s">
        <v>587</v>
      </c>
      <c r="G10" s="74" t="s">
        <v>587</v>
      </c>
      <c r="H10" s="74" t="s">
        <v>330</v>
      </c>
      <c r="I10" s="75" t="s">
        <v>346</v>
      </c>
      <c r="J10" s="74" t="s">
        <v>409</v>
      </c>
      <c r="K10" s="74" t="s">
        <v>588</v>
      </c>
      <c r="L10" s="74" t="s">
        <v>390</v>
      </c>
      <c r="M10" s="74" t="s">
        <v>351</v>
      </c>
      <c r="N10" s="74" t="s">
        <v>597</v>
      </c>
      <c r="O10" s="77" t="s">
        <v>597</v>
      </c>
      <c r="P10" s="74" t="s">
        <v>334</v>
      </c>
      <c r="Q10" s="74" t="s">
        <v>599</v>
      </c>
      <c r="R10" s="74" t="s">
        <v>593</v>
      </c>
      <c r="S10" s="74" t="s">
        <v>477</v>
      </c>
      <c r="T10" s="74" t="s">
        <v>594</v>
      </c>
      <c r="U10" s="508">
        <f t="shared" si="0"/>
        <v>1.2764568764568767</v>
      </c>
      <c r="V10" s="513">
        <f t="shared" si="1"/>
        <v>182.53333333333336</v>
      </c>
      <c r="W10" s="511"/>
      <c r="X10" s="511"/>
      <c r="Y10" s="511"/>
      <c r="Z10" s="507">
        <f>VLOOKUP($C10,Model!$A$2:$D$22,2,FALSE)</f>
        <v>143</v>
      </c>
      <c r="AA10" s="508">
        <f>(VLOOKUP($D10,Lookup!$C$4:$D$36,2,FALSE)/Lookup!$C$2)*VLOOKUP($C10,Model!$A$2:$E$22,5,FALSE)*VLOOKUP($C10,Model!$A$2:$G$22,7,FALSE)</f>
        <v>0.137995337995338</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f>(VLOOKUP($H10,Lookup!$L$4:$M$15,2,FALSE)/Lookup!$L$2)*VLOOKUP($C10,Model!$A$2:$E$22,5,FALSE)*VLOOKUP($C10,Model!$A$2:$K$22,11,FALSE)</f>
        <v>0</v>
      </c>
      <c r="AF10" s="508" t="e">
        <f>_xlfn.SWITCH(VLOOKUP($C10,Model!$A$2:$F$22,6,FALSE),8,(VLOOKUP($I10,Lookup!$N$17:$O$24,2,FALSE)/Lookup!$L$2)*VLOOKUP($C10,Model!$A$2:$E$22,5,FALSE)*VLOOKUP($C10,Model!$A$2:$K$22,11,FALSE),(VLOOKUP($I10,Lookup!$N$4:$O$15,2,FALSE)/Lookup!$L$2)*VLOOKUP($C10,Model!$A$2:$E$22,5,FALSE)*VLOOKUP($C10,Model!$A$2:$K$22,11,FALSE))</f>
        <v>#NAME?</v>
      </c>
      <c r="AG10" s="508">
        <f>(VLOOKUP($J10,Lookup!$P$4:$Q$15,2,FALSE)/Lookup!$P$2)*VLOOKUP($C10,Model!$A$2:$E$22,5,FALSE)*VLOOKUP($C10,Model!$A$2:$L$22,12,FALSE)</f>
        <v>0.72447552447552455</v>
      </c>
      <c r="AH10" s="508" t="e">
        <f>_xlfn.SWITCH(VLOOKUP($C10,Model!$A$2:$F$22,6,FALSE),8,(VLOOKUP($K10,Lookup!$R$15:$S$23,2,FALSE)/Lookup!$R$2)*VLOOKUP($C10,Model!$A$2:$E$22,5,FALSE)*VLOOKUP($C10,Model!$A$2:$M$22,13,FALSE),(VLOOKUP($K10,Lookup!$R$4:$S$12,2,FALSE)/Lookup!$R$2)*VLOOKUP($C10,Model!$A$2:$E$22,5,FALSE)*VLOOKUP($C10,Model!$A$2:$M$22,13,FALSE))</f>
        <v>#NAME?</v>
      </c>
      <c r="AI10" s="508">
        <f>(VLOOKUP($L10,Lookup!$V$4:$W$12,2,FALSE)/Lookup!$V$2)*VLOOKUP($C10,Model!$A$2:$E$22,5,FALSE)*VLOOKUP($C10,Model!$A$2:$N$22,14,FALSE)</f>
        <v>0</v>
      </c>
      <c r="AJ10" s="508">
        <f>(VLOOKUP($M10,Lookup!$X$4:$Y$10,2,FALSE)/Lookup!$X$2)*VLOOKUP($C10,Model!$A$2:$E$22,5,FALSE)*VLOOKUP($C10,Model!$A$2:$O$22,15,FALSE)</f>
        <v>0.20699300699300702</v>
      </c>
      <c r="AK10" s="508" t="e">
        <f>(VLOOKUP($N10,Lookup!$Z$4:$AA$13,2,FALSE)/Lookup!$Z$2)*VLOOKUP($C10,Model!$A$2:$E$22,5,FALSE)*VLOOKUP($C10,Model!$A$2:$P$22,16,FALSE)</f>
        <v>#N/A</v>
      </c>
      <c r="AL10" s="508" t="e">
        <f>(VLOOKUP($O10,Lookup!$AB$4:$AC$13,2,FALSE)/Lookup!$AB$2)*VLOOKUP($C10,Model!$A$2:$E$22,5,FALSE)*VLOOKUP($C10,Model!$A$2:$Q$22,17,FALSE)</f>
        <v>#N/A</v>
      </c>
      <c r="AM10" s="508">
        <f>(VLOOKUP($P10,Lookup!$T$4:$U$8,2,FALSE)/Lookup!$T$2)*VLOOKUP($C10,Model!$A$2:$E$22,5,FALSE)*VLOOKUP($C10,Model!$A$2:$R$22,18,FALSE)</f>
        <v>0.20699300699300702</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622</v>
      </c>
      <c r="C11" s="74" t="s">
        <v>134</v>
      </c>
      <c r="D11" s="74" t="s">
        <v>623</v>
      </c>
      <c r="E11" s="74" t="s">
        <v>75</v>
      </c>
      <c r="F11" s="74" t="s">
        <v>328</v>
      </c>
      <c r="G11" s="74" t="s">
        <v>587</v>
      </c>
      <c r="H11" s="74" t="s">
        <v>375</v>
      </c>
      <c r="I11" s="75" t="s">
        <v>387</v>
      </c>
      <c r="J11" s="74" t="s">
        <v>388</v>
      </c>
      <c r="K11" s="74" t="s">
        <v>596</v>
      </c>
      <c r="L11" s="74" t="s">
        <v>379</v>
      </c>
      <c r="M11" s="74" t="s">
        <v>351</v>
      </c>
      <c r="N11" s="74" t="s">
        <v>590</v>
      </c>
      <c r="O11" s="77" t="s">
        <v>590</v>
      </c>
      <c r="P11" s="74" t="s">
        <v>334</v>
      </c>
      <c r="Q11" s="74" t="s">
        <v>599</v>
      </c>
      <c r="R11" s="74" t="s">
        <v>593</v>
      </c>
      <c r="S11" s="74" t="s">
        <v>609</v>
      </c>
      <c r="T11" s="74" t="s">
        <v>594</v>
      </c>
      <c r="U11" s="508">
        <f>IFERROR(AA11,0)+IFERROR(AB11,0)+IFERROR(AC11,0)+IFERROR(AD11,0)+IFERROR(MAX(IFERROR(AE11,0),IFERROR(AF11,0)),0)+IFERROR(AG11,0)+IFERROR(AH11,0)+IFERROR(AI11,0)+IFERROR(AJ11,0)+IFERROR(AK11,0)+IFERROR(AL11,0)+IFERROR(AM11,0)+IFERROR(AN11,0)+IFERROR(AO11,0)+IFERROR(AP11,0)+IFERROR(AQ11,0)</f>
        <v>1.2444444444444445</v>
      </c>
      <c r="V11" s="513">
        <f t="shared" si="1"/>
        <v>746.66666666666663</v>
      </c>
      <c r="W11" s="511"/>
      <c r="X11" s="511"/>
      <c r="Y11" s="511"/>
      <c r="Z11" s="507">
        <f>VLOOKUP($C11,Model!$A$2:$D$22,2,FALSE)</f>
        <v>600</v>
      </c>
      <c r="AA11" s="508" t="e">
        <f>(VLOOKUP($D11,Lookup!$C$4:$D$36,2,FALSE)/Lookup!$C$2)*VLOOKUP($C11,Model!$A$2:$E$22,5,FALSE)*VLOOKUP($C11,Model!$A$2:$G$22,7,FALSE)</f>
        <v>#N/A</v>
      </c>
      <c r="AB11" s="508">
        <f>(VLOOKUP($E11,Lookup!$F$4:$G$8,2,FALSE)/Lookup!$F$2)*VLOOKUP($C11,Model!$A$2:$E$22,5,FALSE)*VLOOKUP($C11,Model!$A$2:$H$22,8,FALSE)</f>
        <v>0.13333333333333333</v>
      </c>
      <c r="AC11" s="508">
        <f>(VLOOKUP($F11,Lookup!$H$4:$I$26,2,FALSE)/Lookup!$H$2)*VLOOKUP($C11,Model!$A$2:$E$22,5,FALSE)*VLOOKUP($C11,Model!$A$2:$I$22,9,FALSE)</f>
        <v>0.066666666666666666</v>
      </c>
      <c r="AD11" s="508" t="e">
        <f>(VLOOKUP($G11,Lookup!$J$4:$K$34,2,FALSE)/Lookup!$J$2)*VLOOKUP($C11,Model!$A$2:$E$22,5,FALSE)*VLOOKUP($C11,Model!$A$2:$J$22,10,FALSE)</f>
        <v>#N/A</v>
      </c>
      <c r="AE11" s="508">
        <f>(VLOOKUP($H11,Lookup!$L$4:$M$15,2,FALSE)/Lookup!$L$2)*VLOOKUP($C11,Model!$A$2:$E$22,5,FALSE)*VLOOKUP($C11,Model!$A$2:$K$22,11,FALSE)</f>
        <v>0.53333333333333333</v>
      </c>
      <c r="AF11" s="508" t="e">
        <f>_xlfn.SWITCH(VLOOKUP($C11,Model!$A$2:$F$22,6,FALSE),8,(VLOOKUP($I11,Lookup!$N$17:$O$24,2,FALSE)/Lookup!$L$2)*VLOOKUP($C11,Model!$A$2:$E$22,5,FALSE)*VLOOKUP($C11,Model!$A$2:$K$22,11,FALSE),(VLOOKUP($I11,Lookup!$N$4:$O$15,2,FALSE)/Lookup!$L$2)*VLOOKUP($C11,Model!$A$2:$E$22,5,FALSE)*VLOOKUP($C11,Model!$A$2:$K$22,11,FALSE))</f>
        <v>#NAME?</v>
      </c>
      <c r="AG11" s="508">
        <f>(VLOOKUP($J11,Lookup!$P$4:$Q$15,2,FALSE)/Lookup!$P$2)*VLOOKUP($C11,Model!$A$2:$E$22,5,FALSE)*VLOOKUP($C11,Model!$A$2:$L$22,12,FALSE)</f>
        <v>0.11111111111111112</v>
      </c>
      <c r="AH11" s="508" t="e">
        <f>_xlfn.SWITCH(VLOOKUP($C11,Model!$A$2:$F$22,6,FALSE),8,(VLOOKUP($K11,Lookup!$R$15:$S$23,2,FALSE)/Lookup!$R$2)*VLOOKUP($C11,Model!$A$2:$E$22,5,FALSE)*VLOOKUP($C11,Model!$A$2:$M$22,13,FALSE),(VLOOKUP($K11,Lookup!$R$4:$S$12,2,FALSE)/Lookup!$R$2)*VLOOKUP($C11,Model!$A$2:$E$22,5,FALSE)*VLOOKUP($C11,Model!$A$2:$M$22,13,FALSE))</f>
        <v>#NAME?</v>
      </c>
      <c r="AI11" s="508">
        <f>(VLOOKUP($L11,Lookup!$V$4:$W$12,2,FALSE)/Lookup!$V$2)*VLOOKUP($C11,Model!$A$2:$E$22,5,FALSE)*VLOOKUP($C11,Model!$A$2:$N$22,14,FALSE)</f>
        <v>0.13333333333333333</v>
      </c>
      <c r="AJ11" s="508">
        <f>(VLOOKUP($M11,Lookup!$X$4:$Y$10,2,FALSE)/Lookup!$X$2)*VLOOKUP($C11,Model!$A$2:$E$22,5,FALSE)*VLOOKUP($C11,Model!$A$2:$O$22,15,FALSE)</f>
        <v>0.13333333333333333</v>
      </c>
      <c r="AK11" s="508" t="e">
        <f>(VLOOKUP($N11,Lookup!$Z$4:$AA$13,2,FALSE)/Lookup!$Z$2)*VLOOKUP($C11,Model!$A$2:$E$22,5,FALSE)*VLOOKUP($C11,Model!$A$2:$P$22,16,FALSE)</f>
        <v>#N/A</v>
      </c>
      <c r="AL11" s="508" t="e">
        <f>(VLOOKUP($O11,Lookup!$AB$4:$AC$13,2,FALSE)/Lookup!$AB$2)*VLOOKUP($C11,Model!$A$2:$E$22,5,FALSE)*VLOOKUP($C11,Model!$A$2:$Q$22,17,FALSE)</f>
        <v>#N/A</v>
      </c>
      <c r="AM11" s="508">
        <f>(VLOOKUP($P11,Lookup!$T$4:$U$8,2,FALSE)/Lookup!$T$2)*VLOOKUP($C11,Model!$A$2:$E$22,5,FALSE)*VLOOKUP($C11,Model!$A$2:$R$22,18,FALSE)</f>
        <v>0.13333333333333333</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C991D1C-8B0D-40CB-BE37-3989F979AEBD}"/>
</file>

<file path=customXml/itemProps2.xml><?xml version="1.0" encoding="utf-8"?>
<ds:datastoreItem xmlns:ds="http://schemas.openxmlformats.org/officeDocument/2006/customXml" ds:itemID="{97211625-1D91-43DF-9082-A5B1B178003F}"/>
</file>

<file path=customXml/itemProps3.xml><?xml version="1.0" encoding="utf-8"?>
<ds:datastoreItem xmlns:ds="http://schemas.openxmlformats.org/officeDocument/2006/customXml" ds:itemID="{59B4000C-64E7-4958-AC29-F73CBC9AB7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